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5" windowWidth="8775" windowHeight="6525" activeTab="2"/>
  </bookViews>
  <sheets>
    <sheet name="Makro1" sheetId="1" r:id="rId1"/>
    <sheet name="Demicannon" sheetId="2" r:id="rId2"/>
    <sheet name="Badminton" sheetId="3" r:id="rId3"/>
  </sheets>
  <externalReferences>
    <externalReference r:id="rId4"/>
  </externalReferences>
  <definedNames>
    <definedName name="alfa">Demicannon!$J$7</definedName>
    <definedName name="b">Demicannon!$J$4</definedName>
    <definedName name="dt">Demicannon!$J$2</definedName>
    <definedName name="g">Demicannon!$J$5</definedName>
    <definedName name="m">Demicannon!$J$3</definedName>
    <definedName name="v0">Demicannon!$J$6</definedName>
  </definedNames>
  <calcPr calcId="125725"/>
</workbook>
</file>

<file path=xl/calcChain.xml><?xml version="1.0" encoding="utf-8"?>
<calcChain xmlns="http://schemas.openxmlformats.org/spreadsheetml/2006/main"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E2"/>
  <c r="B2"/>
  <c r="H2" s="1"/>
  <c r="G2" l="1"/>
  <c r="D2"/>
  <c r="B3" l="1"/>
  <c r="E3"/>
  <c r="C4" l="1"/>
  <c r="H3"/>
  <c r="F4"/>
  <c r="F3" l="1"/>
  <c r="C3"/>
  <c r="G4"/>
  <c r="D4"/>
  <c r="G3" l="1"/>
  <c r="E5"/>
  <c r="D3"/>
  <c r="B5"/>
  <c r="H5" l="1"/>
  <c r="B4"/>
  <c r="C6"/>
  <c r="E4"/>
  <c r="F6"/>
  <c r="F5" l="1"/>
  <c r="C5"/>
  <c r="G6"/>
  <c r="D6"/>
  <c r="H4"/>
  <c r="G5" l="1"/>
  <c r="E7"/>
  <c r="D5"/>
  <c r="B7"/>
  <c r="H7" l="1"/>
  <c r="B6"/>
  <c r="C8"/>
  <c r="E6"/>
  <c r="F8"/>
  <c r="H6" l="1"/>
  <c r="F7"/>
  <c r="C7"/>
  <c r="G8"/>
  <c r="D8"/>
  <c r="G7" l="1"/>
  <c r="E9"/>
  <c r="D7"/>
  <c r="B9"/>
  <c r="H9" l="1"/>
  <c r="B8"/>
  <c r="C10"/>
  <c r="E8"/>
  <c r="F10"/>
  <c r="C9" l="1"/>
  <c r="G10"/>
  <c r="D10"/>
  <c r="F9"/>
  <c r="H8"/>
  <c r="D9" l="1"/>
  <c r="B11"/>
  <c r="G9"/>
  <c r="E11"/>
  <c r="E10" l="1"/>
  <c r="F12"/>
  <c r="H11"/>
  <c r="B10"/>
  <c r="H10" s="1"/>
  <c r="C12"/>
  <c r="C11" l="1"/>
  <c r="G12"/>
  <c r="D12"/>
  <c r="F11"/>
  <c r="G11" l="1"/>
  <c r="E13"/>
  <c r="D11"/>
  <c r="B13"/>
  <c r="H13" l="1"/>
  <c r="B12"/>
  <c r="C14"/>
  <c r="E12"/>
  <c r="F14"/>
  <c r="F13" l="1"/>
  <c r="C13"/>
  <c r="G14"/>
  <c r="D14"/>
  <c r="H12"/>
  <c r="G13" l="1"/>
  <c r="E15"/>
  <c r="D13"/>
  <c r="B15"/>
  <c r="H15" l="1"/>
  <c r="B14"/>
  <c r="C16"/>
  <c r="E14"/>
  <c r="F16"/>
  <c r="F15" l="1"/>
  <c r="C15"/>
  <c r="G16"/>
  <c r="D16"/>
  <c r="H14"/>
  <c r="G15" l="1"/>
  <c r="E17"/>
  <c r="D15"/>
  <c r="B17"/>
  <c r="E16" l="1"/>
  <c r="F18"/>
  <c r="H17"/>
  <c r="B16"/>
  <c r="C18"/>
  <c r="C17" l="1"/>
  <c r="G18"/>
  <c r="D18"/>
  <c r="F17"/>
  <c r="H16"/>
  <c r="D17" l="1"/>
  <c r="B19"/>
  <c r="G17"/>
  <c r="E19"/>
  <c r="E18" l="1"/>
  <c r="F20"/>
  <c r="H19"/>
  <c r="B18"/>
  <c r="C20"/>
  <c r="G20" l="1"/>
  <c r="D20"/>
  <c r="C19"/>
  <c r="F19"/>
  <c r="H18"/>
  <c r="G19" l="1"/>
  <c r="E21"/>
  <c r="D19"/>
  <c r="B21"/>
  <c r="H21" l="1"/>
  <c r="B20"/>
  <c r="C22"/>
  <c r="E20"/>
  <c r="F22"/>
  <c r="C21" l="1"/>
  <c r="G22"/>
  <c r="D22"/>
  <c r="F21"/>
  <c r="H20"/>
  <c r="D21" l="1"/>
  <c r="B23"/>
  <c r="G21"/>
  <c r="E23"/>
  <c r="E22" l="1"/>
  <c r="F24"/>
  <c r="H23"/>
  <c r="B22"/>
  <c r="C24"/>
  <c r="H22" l="1"/>
  <c r="C23"/>
  <c r="G24"/>
  <c r="D24"/>
  <c r="F23"/>
  <c r="D23" l="1"/>
  <c r="B25"/>
  <c r="G23"/>
  <c r="E25"/>
  <c r="E24" l="1"/>
  <c r="F26"/>
  <c r="H25"/>
  <c r="B24"/>
  <c r="C26"/>
  <c r="G26" l="1"/>
  <c r="D26"/>
  <c r="C25"/>
  <c r="F25"/>
  <c r="H24"/>
  <c r="G25" l="1"/>
  <c r="E27"/>
  <c r="D25"/>
  <c r="B27"/>
  <c r="H27" l="1"/>
  <c r="B26"/>
  <c r="H26" s="1"/>
  <c r="C28"/>
  <c r="E26"/>
  <c r="F28"/>
  <c r="F27" l="1"/>
  <c r="C27"/>
  <c r="G28"/>
  <c r="D28"/>
  <c r="G27" l="1"/>
  <c r="E29"/>
  <c r="D27"/>
  <c r="B29"/>
  <c r="H29" l="1"/>
  <c r="B28"/>
  <c r="C30"/>
  <c r="E28"/>
  <c r="F30"/>
  <c r="F29" l="1"/>
  <c r="C29"/>
  <c r="G30"/>
  <c r="D30"/>
  <c r="H28"/>
  <c r="G29" l="1"/>
  <c r="E31"/>
  <c r="D29"/>
  <c r="B31"/>
  <c r="H31" l="1"/>
  <c r="B30"/>
  <c r="C32"/>
  <c r="E30"/>
  <c r="F32"/>
  <c r="C31" l="1"/>
  <c r="G32"/>
  <c r="D32"/>
  <c r="F31"/>
  <c r="H30"/>
  <c r="D31" l="1"/>
  <c r="B33"/>
  <c r="G31"/>
  <c r="E33"/>
  <c r="E32" l="1"/>
  <c r="F34"/>
  <c r="H33"/>
  <c r="B32"/>
  <c r="C34"/>
  <c r="H32" l="1"/>
  <c r="C33"/>
  <c r="G34"/>
  <c r="D34"/>
  <c r="F33"/>
  <c r="D33" l="1"/>
  <c r="B35"/>
  <c r="G33"/>
  <c r="E35"/>
  <c r="E34" l="1"/>
  <c r="F36"/>
  <c r="H35"/>
  <c r="B34"/>
  <c r="C36"/>
  <c r="G36" l="1"/>
  <c r="D36"/>
  <c r="C35"/>
  <c r="F35"/>
  <c r="H34"/>
  <c r="G35" l="1"/>
  <c r="E37"/>
  <c r="D35"/>
  <c r="B37"/>
  <c r="H37" l="1"/>
  <c r="B36"/>
  <c r="C38"/>
  <c r="E36"/>
  <c r="F38"/>
  <c r="F37" l="1"/>
  <c r="G38"/>
  <c r="D38"/>
  <c r="C37"/>
  <c r="H36"/>
  <c r="D37" l="1"/>
  <c r="B39"/>
  <c r="G37"/>
  <c r="E39"/>
  <c r="E38" l="1"/>
  <c r="F40"/>
  <c r="H39"/>
  <c r="B38"/>
  <c r="C40"/>
  <c r="G40" l="1"/>
  <c r="D40"/>
  <c r="C39"/>
  <c r="F39"/>
  <c r="H38"/>
  <c r="G39" l="1"/>
  <c r="E41"/>
  <c r="D39"/>
  <c r="B41"/>
  <c r="H41" l="1"/>
  <c r="B40"/>
  <c r="C42"/>
  <c r="E40"/>
  <c r="F42"/>
  <c r="F41" l="1"/>
  <c r="C41"/>
  <c r="G42"/>
  <c r="D42"/>
  <c r="H40"/>
  <c r="G41" l="1"/>
  <c r="E43"/>
  <c r="D41"/>
  <c r="B43"/>
  <c r="H43" l="1"/>
  <c r="B42"/>
  <c r="C44"/>
  <c r="E42"/>
  <c r="F44"/>
  <c r="F43" l="1"/>
  <c r="G44"/>
  <c r="D44"/>
  <c r="C43"/>
  <c r="H42"/>
  <c r="D43" l="1"/>
  <c r="B45"/>
  <c r="G43"/>
  <c r="E45"/>
  <c r="E44" l="1"/>
  <c r="F46"/>
  <c r="H45"/>
  <c r="B44"/>
  <c r="C46"/>
  <c r="H44" l="1"/>
  <c r="C45"/>
  <c r="G46"/>
  <c r="D46"/>
  <c r="F45"/>
  <c r="D45" l="1"/>
  <c r="B47"/>
  <c r="G45"/>
  <c r="E47"/>
  <c r="E46" l="1"/>
  <c r="F48"/>
  <c r="H47"/>
  <c r="B46"/>
  <c r="C48"/>
  <c r="H46" l="1"/>
  <c r="C47"/>
  <c r="G48"/>
  <c r="D48"/>
  <c r="F47"/>
  <c r="D47" l="1"/>
  <c r="B49"/>
  <c r="G47"/>
  <c r="E49"/>
  <c r="H49" l="1"/>
  <c r="B48"/>
  <c r="C50"/>
  <c r="E48"/>
  <c r="F50"/>
  <c r="F49" l="1"/>
  <c r="G50"/>
  <c r="D50"/>
  <c r="C49"/>
  <c r="H48"/>
  <c r="D49" l="1"/>
  <c r="B51"/>
  <c r="G49"/>
  <c r="E51"/>
  <c r="H51" l="1"/>
  <c r="B50"/>
  <c r="C52"/>
  <c r="E50"/>
  <c r="F52"/>
  <c r="F51" l="1"/>
  <c r="G52"/>
  <c r="D52"/>
  <c r="C51"/>
  <c r="H50"/>
  <c r="D51" l="1"/>
  <c r="B53"/>
  <c r="G51"/>
  <c r="E53"/>
  <c r="H53" l="1"/>
  <c r="B52"/>
  <c r="C54"/>
  <c r="E52"/>
  <c r="F54"/>
  <c r="F53" l="1"/>
  <c r="G54"/>
  <c r="D54"/>
  <c r="C53"/>
  <c r="H52"/>
  <c r="D53" l="1"/>
  <c r="B55"/>
  <c r="G53"/>
  <c r="E55"/>
  <c r="H55" l="1"/>
  <c r="B54"/>
  <c r="C56"/>
  <c r="E54"/>
  <c r="F56"/>
  <c r="F55" l="1"/>
  <c r="G56"/>
  <c r="D56"/>
  <c r="C55"/>
  <c r="H54"/>
  <c r="D55" l="1"/>
  <c r="B57"/>
  <c r="G55"/>
  <c r="E57"/>
  <c r="H57" l="1"/>
  <c r="B56"/>
  <c r="C58"/>
  <c r="E56"/>
  <c r="F58"/>
  <c r="F57" l="1"/>
  <c r="G58"/>
  <c r="D58"/>
  <c r="C57"/>
  <c r="H56"/>
  <c r="D57" l="1"/>
  <c r="B59"/>
  <c r="G57"/>
  <c r="E59"/>
  <c r="H59" l="1"/>
  <c r="B58"/>
  <c r="C60"/>
  <c r="E58"/>
  <c r="F60"/>
  <c r="F59" l="1"/>
  <c r="G60"/>
  <c r="D60"/>
  <c r="C59"/>
  <c r="H58"/>
  <c r="D59" l="1"/>
  <c r="B61"/>
  <c r="G59"/>
  <c r="E61"/>
  <c r="B62" l="1"/>
  <c r="H61"/>
  <c r="B60"/>
  <c r="C62"/>
  <c r="C61" s="1"/>
  <c r="E62"/>
  <c r="E60"/>
  <c r="F62"/>
  <c r="F61" s="1"/>
  <c r="H62" l="1"/>
  <c r="H60"/>
  <c r="G62"/>
  <c r="G61" s="1"/>
  <c r="D62"/>
  <c r="D61" s="1"/>
  <c r="B2" i="2" l="1"/>
  <c r="E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H2" l="1"/>
  <c r="D2" s="1"/>
  <c r="B3" s="1"/>
  <c r="C4" s="1"/>
  <c r="G2" l="1"/>
  <c r="E3" s="1"/>
  <c r="F4" s="1"/>
  <c r="F3" s="1"/>
  <c r="C3"/>
  <c r="H3" l="1"/>
  <c r="G4" s="1"/>
  <c r="D4" l="1"/>
  <c r="D3" s="1"/>
  <c r="G3"/>
  <c r="E5"/>
  <c r="B5" l="1"/>
  <c r="H5" s="1"/>
  <c r="F6"/>
  <c r="F5" s="1"/>
  <c r="E4"/>
  <c r="B4"/>
  <c r="H4" s="1"/>
  <c r="C6" l="1"/>
  <c r="G6"/>
  <c r="D6"/>
  <c r="C5"/>
  <c r="E7" l="1"/>
  <c r="G5"/>
  <c r="B7"/>
  <c r="D5"/>
  <c r="H7" l="1"/>
  <c r="E6"/>
  <c r="F8"/>
  <c r="B6"/>
  <c r="C8"/>
  <c r="C7" s="1"/>
  <c r="H6" l="1"/>
  <c r="F7"/>
  <c r="G8"/>
  <c r="D8"/>
  <c r="D7" l="1"/>
  <c r="B9"/>
  <c r="G7"/>
  <c r="E9"/>
  <c r="B8" l="1"/>
  <c r="H9"/>
  <c r="C10"/>
  <c r="C9" s="1"/>
  <c r="E8"/>
  <c r="F10"/>
  <c r="F9" s="1"/>
  <c r="G10" l="1"/>
  <c r="D10"/>
  <c r="H8"/>
  <c r="G9" l="1"/>
  <c r="E11"/>
  <c r="B11"/>
  <c r="D9"/>
  <c r="C12" l="1"/>
  <c r="C11" s="1"/>
  <c r="H11"/>
  <c r="B10"/>
  <c r="E10"/>
  <c r="F12"/>
  <c r="F11" s="1"/>
  <c r="G12" l="1"/>
  <c r="D12"/>
  <c r="H10"/>
  <c r="D11" l="1"/>
  <c r="B13"/>
  <c r="E13"/>
  <c r="G11"/>
  <c r="H13" l="1"/>
  <c r="B12"/>
  <c r="C14"/>
  <c r="C13" s="1"/>
  <c r="E12"/>
  <c r="F14"/>
  <c r="F13" s="1"/>
  <c r="H12" l="1"/>
  <c r="G14"/>
  <c r="D14"/>
  <c r="E15" l="1"/>
  <c r="G13"/>
  <c r="B15"/>
  <c r="D13"/>
  <c r="E14" l="1"/>
  <c r="F16"/>
  <c r="F15" s="1"/>
  <c r="H15"/>
  <c r="C16"/>
  <c r="C15" s="1"/>
  <c r="B14"/>
  <c r="H14" l="1"/>
  <c r="G16"/>
  <c r="D16"/>
  <c r="G15" l="1"/>
  <c r="E17"/>
  <c r="B17"/>
  <c r="D15"/>
  <c r="F18" l="1"/>
  <c r="F17" s="1"/>
  <c r="E16"/>
  <c r="H17"/>
  <c r="C18"/>
  <c r="C17" s="1"/>
  <c r="B16"/>
  <c r="H16" l="1"/>
  <c r="D18"/>
  <c r="G18"/>
  <c r="G17" l="1"/>
  <c r="E19"/>
  <c r="B19"/>
  <c r="D17"/>
  <c r="E18" l="1"/>
  <c r="F20"/>
  <c r="F19" s="1"/>
  <c r="H19"/>
  <c r="B18"/>
  <c r="C20"/>
  <c r="C19" s="1"/>
  <c r="H18" l="1"/>
  <c r="G20"/>
  <c r="D20"/>
  <c r="G19" l="1"/>
  <c r="E21"/>
  <c r="B21"/>
  <c r="D19"/>
  <c r="E20" l="1"/>
  <c r="F22"/>
  <c r="F21" s="1"/>
  <c r="B20"/>
  <c r="H21"/>
  <c r="C22"/>
  <c r="C21" s="1"/>
  <c r="H20" l="1"/>
  <c r="G22"/>
  <c r="D22"/>
  <c r="E23" l="1"/>
  <c r="G21"/>
  <c r="D21"/>
  <c r="B23"/>
  <c r="E22" l="1"/>
  <c r="F24"/>
  <c r="F23" s="1"/>
  <c r="C24"/>
  <c r="C23" s="1"/>
  <c r="H23"/>
  <c r="B22"/>
  <c r="H22" l="1"/>
  <c r="G24"/>
  <c r="D24"/>
  <c r="G23" l="1"/>
  <c r="E25"/>
  <c r="D23"/>
  <c r="B25"/>
  <c r="E24" l="1"/>
  <c r="F26"/>
  <c r="F25" s="1"/>
  <c r="B24"/>
  <c r="H25"/>
  <c r="C26"/>
  <c r="C25" s="1"/>
  <c r="G26" l="1"/>
  <c r="D26"/>
  <c r="H24"/>
  <c r="D25" l="1"/>
  <c r="B27"/>
  <c r="E27"/>
  <c r="G25"/>
  <c r="H27" l="1"/>
  <c r="B26"/>
  <c r="C28"/>
  <c r="C27" s="1"/>
  <c r="E26"/>
  <c r="F28"/>
  <c r="F27" s="1"/>
  <c r="H26" l="1"/>
  <c r="G28"/>
  <c r="D28"/>
  <c r="D27" l="1"/>
  <c r="B29"/>
  <c r="G27"/>
  <c r="E29"/>
  <c r="C30" l="1"/>
  <c r="C29" s="1"/>
  <c r="B28"/>
  <c r="H29"/>
  <c r="E28"/>
  <c r="F30"/>
  <c r="F29" s="1"/>
  <c r="D30" l="1"/>
  <c r="G30"/>
  <c r="H28"/>
  <c r="B31" l="1"/>
  <c r="D29"/>
  <c r="G29"/>
  <c r="E31"/>
  <c r="F32" l="1"/>
  <c r="F31" s="1"/>
  <c r="E30"/>
  <c r="C32"/>
  <c r="C31" s="1"/>
  <c r="B30"/>
  <c r="H31"/>
  <c r="H30" l="1"/>
  <c r="G32"/>
  <c r="D32"/>
  <c r="D31" l="1"/>
  <c r="B33"/>
  <c r="G31"/>
  <c r="E33"/>
  <c r="B32" l="1"/>
  <c r="H33"/>
  <c r="C34"/>
  <c r="C33" s="1"/>
  <c r="E32"/>
  <c r="F34"/>
  <c r="F33" s="1"/>
  <c r="G34" l="1"/>
  <c r="D34"/>
  <c r="H32"/>
  <c r="B35" l="1"/>
  <c r="D33"/>
  <c r="E35"/>
  <c r="G33"/>
  <c r="B34" l="1"/>
  <c r="C36"/>
  <c r="C35" s="1"/>
  <c r="H35"/>
  <c r="E34"/>
  <c r="F36"/>
  <c r="F35" s="1"/>
  <c r="D36" l="1"/>
  <c r="G36"/>
  <c r="H34"/>
  <c r="D35" l="1"/>
  <c r="B37"/>
  <c r="E37"/>
  <c r="G35"/>
  <c r="E36" l="1"/>
  <c r="F38"/>
  <c r="F37" s="1"/>
  <c r="B36"/>
  <c r="H37"/>
  <c r="C38"/>
  <c r="C37" s="1"/>
  <c r="H36" l="1"/>
  <c r="D38"/>
  <c r="G38"/>
  <c r="B39" l="1"/>
  <c r="D37"/>
  <c r="G37"/>
  <c r="E39"/>
  <c r="B38" l="1"/>
  <c r="C40"/>
  <c r="C39" s="1"/>
  <c r="H39"/>
  <c r="E38"/>
  <c r="F40"/>
  <c r="F39" s="1"/>
  <c r="H38" l="1"/>
  <c r="G40"/>
  <c r="D40"/>
  <c r="E41" l="1"/>
  <c r="G39"/>
  <c r="D39"/>
  <c r="B41"/>
  <c r="E40" l="1"/>
  <c r="F42"/>
  <c r="F41" s="1"/>
  <c r="C42"/>
  <c r="C41" s="1"/>
  <c r="B40"/>
  <c r="H41"/>
  <c r="H40" l="1"/>
  <c r="G42"/>
  <c r="D42"/>
  <c r="E43" l="1"/>
  <c r="G41"/>
  <c r="B43"/>
  <c r="D41"/>
  <c r="F44" l="1"/>
  <c r="F43" s="1"/>
  <c r="E42"/>
  <c r="C44"/>
  <c r="C43" s="1"/>
  <c r="B42"/>
  <c r="H43"/>
  <c r="H42" l="1"/>
  <c r="D44"/>
  <c r="G44"/>
  <c r="B45" l="1"/>
  <c r="D43"/>
  <c r="E45"/>
  <c r="G43"/>
  <c r="C46" l="1"/>
  <c r="C45" s="1"/>
  <c r="B44"/>
  <c r="H45"/>
  <c r="F46"/>
  <c r="F45" s="1"/>
  <c r="E44"/>
  <c r="D46" l="1"/>
  <c r="G46"/>
  <c r="H44"/>
  <c r="B47" l="1"/>
  <c r="D45"/>
  <c r="E47"/>
  <c r="G45"/>
  <c r="H47" l="1"/>
  <c r="B46"/>
  <c r="C48"/>
  <c r="C47" s="1"/>
  <c r="F48"/>
  <c r="F47" s="1"/>
  <c r="E46"/>
  <c r="H46" l="1"/>
  <c r="G48"/>
  <c r="D48"/>
  <c r="G47" l="1"/>
  <c r="E49"/>
  <c r="D47"/>
  <c r="B49"/>
  <c r="F50" l="1"/>
  <c r="F49" s="1"/>
  <c r="E48"/>
  <c r="B48"/>
  <c r="H49"/>
  <c r="C50"/>
  <c r="C49" s="1"/>
  <c r="H48" l="1"/>
  <c r="G50"/>
  <c r="D50"/>
  <c r="E51" l="1"/>
  <c r="G49"/>
  <c r="D49"/>
  <c r="B51"/>
  <c r="E50" l="1"/>
  <c r="F52"/>
  <c r="F51" s="1"/>
  <c r="B50"/>
  <c r="H51"/>
  <c r="C52"/>
  <c r="C51" s="1"/>
  <c r="H50" l="1"/>
  <c r="G52"/>
  <c r="D52"/>
  <c r="E53" l="1"/>
  <c r="G51"/>
  <c r="B53"/>
  <c r="D51"/>
  <c r="F54" l="1"/>
  <c r="F53" s="1"/>
  <c r="E52"/>
  <c r="B52"/>
  <c r="H53"/>
  <c r="C54"/>
  <c r="C53" s="1"/>
  <c r="H52" l="1"/>
  <c r="G54"/>
  <c r="D54"/>
  <c r="G53" l="1"/>
  <c r="E55"/>
  <c r="B55"/>
  <c r="D53"/>
  <c r="E54" l="1"/>
  <c r="F56"/>
  <c r="F55" s="1"/>
  <c r="B54"/>
  <c r="H55"/>
  <c r="C56"/>
  <c r="C55" s="1"/>
  <c r="H54" l="1"/>
  <c r="G56"/>
  <c r="D56"/>
  <c r="G55" l="1"/>
  <c r="E57"/>
  <c r="B57"/>
  <c r="D55"/>
  <c r="B56" l="1"/>
  <c r="H57"/>
  <c r="C58"/>
  <c r="C57" s="1"/>
  <c r="E56"/>
  <c r="F58"/>
  <c r="F57" s="1"/>
  <c r="H56" l="1"/>
  <c r="G58"/>
  <c r="D58"/>
  <c r="B59" l="1"/>
  <c r="D57"/>
  <c r="G57"/>
  <c r="E59"/>
  <c r="C60" l="1"/>
  <c r="C59" s="1"/>
  <c r="B58"/>
  <c r="H59"/>
  <c r="E58"/>
  <c r="F60"/>
  <c r="F59" s="1"/>
  <c r="D60" l="1"/>
  <c r="G60"/>
  <c r="H58"/>
  <c r="D59" l="1"/>
  <c r="B61"/>
  <c r="E61"/>
  <c r="G59"/>
  <c r="C62" l="1"/>
  <c r="C61" s="1"/>
  <c r="H61"/>
  <c r="B60"/>
  <c r="E60"/>
  <c r="F62"/>
  <c r="F61" s="1"/>
  <c r="G62" l="1"/>
  <c r="D62"/>
  <c r="H60"/>
  <c r="E63" l="1"/>
  <c r="G61"/>
  <c r="B63"/>
  <c r="D61"/>
  <c r="E62" l="1"/>
  <c r="F64"/>
  <c r="F63" s="1"/>
  <c r="H63"/>
  <c r="C64"/>
  <c r="C63" s="1"/>
  <c r="B62"/>
  <c r="H62" l="1"/>
  <c r="D64"/>
  <c r="G64"/>
  <c r="G63" l="1"/>
  <c r="E65"/>
  <c r="D63"/>
  <c r="B65"/>
  <c r="F66" l="1"/>
  <c r="F65" s="1"/>
  <c r="E64"/>
  <c r="C66"/>
  <c r="C65" s="1"/>
  <c r="B64"/>
  <c r="H65"/>
  <c r="H64" l="1"/>
  <c r="G66"/>
  <c r="D66"/>
  <c r="E67" l="1"/>
  <c r="G65"/>
  <c r="D65"/>
  <c r="B67"/>
  <c r="E66" l="1"/>
  <c r="F68"/>
  <c r="F67" s="1"/>
  <c r="H67"/>
  <c r="C68"/>
  <c r="C67" s="1"/>
  <c r="B66"/>
  <c r="D68" l="1"/>
  <c r="G68"/>
  <c r="H66"/>
  <c r="G67" l="1"/>
  <c r="E69"/>
  <c r="D67"/>
  <c r="B69"/>
  <c r="F70" l="1"/>
  <c r="F69" s="1"/>
  <c r="E68"/>
  <c r="H69"/>
  <c r="C70"/>
  <c r="C69" s="1"/>
  <c r="B68"/>
  <c r="H68" s="1"/>
  <c r="D70" l="1"/>
  <c r="G70"/>
  <c r="E71" l="1"/>
  <c r="G69"/>
  <c r="B71"/>
  <c r="D69"/>
  <c r="E70" l="1"/>
  <c r="F72"/>
  <c r="F71" s="1"/>
  <c r="H71"/>
  <c r="B70"/>
  <c r="C72"/>
  <c r="C71" s="1"/>
  <c r="D72" l="1"/>
  <c r="G72"/>
  <c r="H70"/>
  <c r="E73" l="1"/>
  <c r="G71"/>
  <c r="B73"/>
  <c r="D71"/>
  <c r="H73" l="1"/>
  <c r="B72"/>
  <c r="H72" s="1"/>
  <c r="C74"/>
  <c r="C73" s="1"/>
  <c r="E72"/>
  <c r="F74"/>
  <c r="F73" s="1"/>
  <c r="G74" l="1"/>
  <c r="D74"/>
  <c r="G73" l="1"/>
  <c r="E75"/>
  <c r="B75"/>
  <c r="D73"/>
  <c r="E74" l="1"/>
  <c r="F76"/>
  <c r="F75" s="1"/>
  <c r="C76"/>
  <c r="C75" s="1"/>
  <c r="H75"/>
  <c r="B74"/>
  <c r="H74" s="1"/>
  <c r="D76" l="1"/>
  <c r="G76"/>
  <c r="B77" l="1"/>
  <c r="D75"/>
  <c r="G75"/>
  <c r="E77"/>
  <c r="C78" l="1"/>
  <c r="C77" s="1"/>
  <c r="H77"/>
  <c r="B76"/>
  <c r="E76"/>
  <c r="F78"/>
  <c r="F77" s="1"/>
  <c r="H76" l="1"/>
  <c r="D78"/>
  <c r="G78"/>
  <c r="B79" l="1"/>
  <c r="D77"/>
  <c r="E79"/>
  <c r="G77"/>
  <c r="H79" l="1"/>
  <c r="C80"/>
  <c r="C79" s="1"/>
  <c r="B78"/>
  <c r="E78"/>
  <c r="F80"/>
  <c r="F79" s="1"/>
  <c r="D80" l="1"/>
  <c r="G80"/>
  <c r="H78"/>
  <c r="B81" l="1"/>
  <c r="D79"/>
  <c r="E81"/>
  <c r="G79"/>
  <c r="H81" l="1"/>
  <c r="C82"/>
  <c r="C81" s="1"/>
  <c r="B80"/>
  <c r="E80"/>
  <c r="F82"/>
  <c r="F81" s="1"/>
  <c r="G82" l="1"/>
  <c r="D82"/>
  <c r="H80"/>
  <c r="E83" l="1"/>
  <c r="G81"/>
  <c r="B83"/>
  <c r="D81"/>
  <c r="H83" l="1"/>
  <c r="B82"/>
  <c r="H82" s="1"/>
  <c r="C84"/>
  <c r="C83" s="1"/>
  <c r="E82"/>
  <c r="F84"/>
  <c r="F83" s="1"/>
  <c r="D84" l="1"/>
  <c r="G84"/>
  <c r="G83" l="1"/>
  <c r="E85"/>
  <c r="B85"/>
  <c r="D83"/>
  <c r="E84" l="1"/>
  <c r="F86"/>
  <c r="F85" s="1"/>
  <c r="C86"/>
  <c r="C85" s="1"/>
  <c r="H85"/>
  <c r="B84"/>
  <c r="H84" l="1"/>
  <c r="D86"/>
  <c r="G86"/>
  <c r="E87" l="1"/>
  <c r="G85"/>
  <c r="D85"/>
  <c r="B87"/>
  <c r="F88" l="1"/>
  <c r="F87" s="1"/>
  <c r="E86"/>
  <c r="H87"/>
  <c r="C88"/>
  <c r="C87" s="1"/>
  <c r="B86"/>
  <c r="H86" s="1"/>
  <c r="G88" l="1"/>
  <c r="D88"/>
  <c r="B89" l="1"/>
  <c r="D87"/>
  <c r="G87"/>
  <c r="E89"/>
  <c r="C90" l="1"/>
  <c r="C89" s="1"/>
  <c r="B88"/>
  <c r="H89"/>
  <c r="E88"/>
  <c r="F90"/>
  <c r="F89" s="1"/>
  <c r="H88" l="1"/>
  <c r="D90"/>
  <c r="G90"/>
  <c r="D89" l="1"/>
  <c r="B91"/>
  <c r="E91"/>
  <c r="G89"/>
  <c r="C92" l="1"/>
  <c r="C91" s="1"/>
  <c r="B90"/>
  <c r="H91"/>
  <c r="E90"/>
  <c r="F92"/>
  <c r="F91" s="1"/>
  <c r="H90" l="1"/>
  <c r="D92"/>
  <c r="G92"/>
  <c r="D91" l="1"/>
  <c r="B93"/>
  <c r="E93"/>
  <c r="G91"/>
  <c r="H93" l="1"/>
  <c r="B92"/>
  <c r="H92" s="1"/>
  <c r="C94"/>
  <c r="C93" s="1"/>
  <c r="E92"/>
  <c r="F94"/>
  <c r="F93" s="1"/>
  <c r="G94" l="1"/>
  <c r="D94"/>
  <c r="E95" l="1"/>
  <c r="G93"/>
  <c r="B95"/>
  <c r="D93"/>
  <c r="E94" l="1"/>
  <c r="F96"/>
  <c r="F95" s="1"/>
  <c r="H95"/>
  <c r="B94"/>
  <c r="C96"/>
  <c r="C95" s="1"/>
  <c r="G96" l="1"/>
  <c r="D96"/>
  <c r="H94"/>
  <c r="G95" l="1"/>
  <c r="E97"/>
  <c r="B97"/>
  <c r="D95"/>
  <c r="E96" l="1"/>
  <c r="F98"/>
  <c r="F97" s="1"/>
  <c r="B96"/>
  <c r="C98"/>
  <c r="C97" s="1"/>
  <c r="H97"/>
  <c r="H96" l="1"/>
  <c r="D98"/>
  <c r="G98"/>
  <c r="D97" l="1"/>
  <c r="B99"/>
  <c r="E99"/>
  <c r="G97"/>
  <c r="H99" l="1"/>
  <c r="C100"/>
  <c r="C99" s="1"/>
  <c r="B98"/>
  <c r="F100"/>
  <c r="F99" s="1"/>
  <c r="E98"/>
  <c r="G100" l="1"/>
  <c r="D100"/>
  <c r="H98"/>
  <c r="G99" l="1"/>
  <c r="E101"/>
  <c r="B101"/>
  <c r="D99"/>
  <c r="F102" l="1"/>
  <c r="F101" s="1"/>
  <c r="E100"/>
  <c r="C102"/>
  <c r="C101" s="1"/>
  <c r="H101"/>
  <c r="B100"/>
  <c r="H100" l="1"/>
  <c r="G102"/>
  <c r="D102"/>
  <c r="G101" l="1"/>
  <c r="E103"/>
  <c r="B103"/>
  <c r="D101"/>
  <c r="E102" l="1"/>
  <c r="F104"/>
  <c r="F103" s="1"/>
  <c r="C104"/>
  <c r="C103" s="1"/>
  <c r="B102"/>
  <c r="H103"/>
  <c r="G104" l="1"/>
  <c r="D104"/>
  <c r="H102"/>
  <c r="G103" l="1"/>
  <c r="E105"/>
  <c r="D103"/>
  <c r="B105"/>
  <c r="E104" l="1"/>
  <c r="F106"/>
  <c r="F105" s="1"/>
  <c r="H105"/>
  <c r="C106"/>
  <c r="C105" s="1"/>
  <c r="B104"/>
  <c r="H104" l="1"/>
  <c r="G106"/>
  <c r="D106"/>
  <c r="G105" l="1"/>
  <c r="E107"/>
  <c r="B107"/>
  <c r="D105"/>
  <c r="E106" l="1"/>
  <c r="F108"/>
  <c r="F107" s="1"/>
  <c r="H107"/>
  <c r="C108"/>
  <c r="C107" s="1"/>
  <c r="B106"/>
  <c r="H106" s="1"/>
  <c r="D108" l="1"/>
  <c r="G108"/>
  <c r="E109" l="1"/>
  <c r="G107"/>
  <c r="B109"/>
  <c r="D107"/>
  <c r="F110" l="1"/>
  <c r="F109" s="1"/>
  <c r="E108"/>
  <c r="H109"/>
  <c r="B108"/>
  <c r="C110"/>
  <c r="C109" s="1"/>
  <c r="D110" l="1"/>
  <c r="G110"/>
  <c r="H108"/>
  <c r="B111" l="1"/>
  <c r="D109"/>
  <c r="G109"/>
  <c r="E111"/>
  <c r="B110" l="1"/>
  <c r="H110" s="1"/>
  <c r="H111"/>
  <c r="C112"/>
  <c r="C111" s="1"/>
  <c r="E110"/>
  <c r="F112"/>
  <c r="F111" s="1"/>
  <c r="G112" l="1"/>
  <c r="D112"/>
  <c r="D111" l="1"/>
  <c r="B113"/>
  <c r="E113"/>
  <c r="G111"/>
  <c r="B112" l="1"/>
  <c r="H113"/>
  <c r="C114"/>
  <c r="C113" s="1"/>
  <c r="E112"/>
  <c r="F114"/>
  <c r="F113" s="1"/>
  <c r="H112" l="1"/>
  <c r="D114"/>
  <c r="G114"/>
  <c r="B115" l="1"/>
  <c r="D113"/>
  <c r="G113"/>
  <c r="E115"/>
  <c r="C116" l="1"/>
  <c r="C115" s="1"/>
  <c r="B114"/>
  <c r="H115"/>
  <c r="E114"/>
  <c r="F116"/>
  <c r="F115" s="1"/>
  <c r="H114" l="1"/>
  <c r="G116"/>
  <c r="D116"/>
  <c r="E117" l="1"/>
  <c r="G115"/>
  <c r="B117"/>
  <c r="D115"/>
  <c r="E116" l="1"/>
  <c r="F118"/>
  <c r="F117" s="1"/>
  <c r="B116"/>
  <c r="H117"/>
  <c r="C118"/>
  <c r="C117" s="1"/>
  <c r="H116" l="1"/>
  <c r="G118"/>
  <c r="D118"/>
  <c r="E119" l="1"/>
  <c r="G117"/>
  <c r="B119"/>
  <c r="D117"/>
  <c r="F120" l="1"/>
  <c r="F119" s="1"/>
  <c r="E118"/>
  <c r="B118"/>
  <c r="H119"/>
  <c r="C120"/>
  <c r="C119" s="1"/>
  <c r="H118" l="1"/>
  <c r="G120"/>
  <c r="D120"/>
  <c r="B121" l="1"/>
  <c r="D119"/>
  <c r="E121"/>
  <c r="G119"/>
  <c r="B120" l="1"/>
  <c r="B122"/>
  <c r="H121"/>
  <c r="C122"/>
  <c r="C121" s="1"/>
  <c r="E120"/>
  <c r="E122"/>
  <c r="F122"/>
  <c r="F121" s="1"/>
  <c r="H120" l="1"/>
  <c r="G122"/>
  <c r="G121" s="1"/>
  <c r="D122"/>
  <c r="D121" s="1"/>
  <c r="H122"/>
</calcChain>
</file>

<file path=xl/comments1.xml><?xml version="1.0" encoding="utf-8"?>
<comments xmlns="http://schemas.openxmlformats.org/spreadsheetml/2006/main">
  <authors>
    <author>Ein geschätzter Microsoft Office Anwender</author>
  </authors>
  <commentList>
    <comment ref="A1" authorId="0">
      <text>
        <r>
          <rPr>
            <sz val="8"/>
            <color indexed="81"/>
            <rFont val="Tahoma"/>
            <family val="2"/>
          </rPr>
          <t>Zeit</t>
        </r>
      </text>
    </comment>
    <comment ref="B1" authorId="0">
      <text>
        <r>
          <rPr>
            <sz val="8"/>
            <color indexed="81"/>
            <rFont val="Tahoma"/>
            <family val="2"/>
          </rPr>
          <t>Momentange-
schwindigkeit</t>
        </r>
      </text>
    </comment>
    <comment ref="C1" authorId="0">
      <text>
        <r>
          <rPr>
            <sz val="8"/>
            <color indexed="81"/>
            <rFont val="Tahoma"/>
            <family val="2"/>
          </rPr>
          <t>Weg s</t>
        </r>
      </text>
    </comment>
    <comment ref="G1" authorId="0">
      <text>
        <r>
          <rPr>
            <sz val="8"/>
            <color indexed="81"/>
            <rFont val="Tahoma"/>
            <family val="2"/>
          </rPr>
          <t>Kräfte in N</t>
        </r>
      </text>
    </comment>
    <comment ref="A2" authorId="0">
      <text>
        <r>
          <rPr>
            <sz val="8"/>
            <color indexed="81"/>
            <rFont val="Tahoma"/>
            <family val="2"/>
          </rPr>
          <t>Stoppuhr läuft los</t>
        </r>
      </text>
    </comment>
    <comment ref="B2" authorId="0">
      <text>
        <r>
          <rPr>
            <sz val="8"/>
            <color indexed="81"/>
            <rFont val="Tahoma"/>
            <family val="2"/>
          </rPr>
          <t>Anfangsbedingung:
= v(0)</t>
        </r>
      </text>
    </comment>
    <comment ref="C2" authorId="0">
      <text>
        <r>
          <rPr>
            <sz val="8"/>
            <color indexed="81"/>
            <rFont val="Tahoma"/>
            <family val="2"/>
          </rPr>
          <t>Anfangsbedingung:
= s(0)</t>
        </r>
      </text>
    </comment>
    <comment ref="I2" authorId="0">
      <text>
        <r>
          <rPr>
            <sz val="8"/>
            <color indexed="81"/>
            <rFont val="Tahoma"/>
            <family val="2"/>
          </rPr>
          <t>Schrittweite Delta t</t>
        </r>
      </text>
    </comment>
    <comment ref="A3" authorId="0">
      <text>
        <r>
          <rPr>
            <sz val="8"/>
            <color indexed="81"/>
            <rFont val="Tahoma"/>
            <family val="2"/>
          </rPr>
          <t xml:space="preserve">=A2+dt/2
</t>
        </r>
      </text>
    </comment>
    <comment ref="B3" authorId="0">
      <text>
        <r>
          <rPr>
            <sz val="8"/>
            <color indexed="81"/>
            <rFont val="Tahoma"/>
            <family val="2"/>
          </rPr>
          <t>=B2+D2/m*dt/2</t>
        </r>
      </text>
    </comment>
    <comment ref="C3" authorId="0">
      <text>
        <r>
          <rPr>
            <sz val="8"/>
            <color indexed="81"/>
            <rFont val="Tahoma"/>
            <family val="2"/>
          </rPr>
          <t>=MITTELWERT(C2;C4)</t>
        </r>
      </text>
    </comment>
    <comment ref="I3" authorId="0">
      <text>
        <r>
          <rPr>
            <sz val="8"/>
            <color indexed="81"/>
            <rFont val="Tahoma"/>
            <family val="2"/>
          </rPr>
          <t>Gesamtmasse</t>
        </r>
      </text>
    </comment>
    <comment ref="A4" authorId="0">
      <text>
        <r>
          <rPr>
            <sz val="8"/>
            <color indexed="81"/>
            <rFont val="Tahoma"/>
            <family val="2"/>
          </rPr>
          <t>=A3+dt/2</t>
        </r>
      </text>
    </comment>
    <comment ref="B4" authorId="0">
      <text>
        <r>
          <rPr>
            <sz val="8"/>
            <color indexed="81"/>
            <rFont val="Tahoma"/>
            <family val="2"/>
          </rPr>
          <t>=MITTELWERT(B3;B5)</t>
        </r>
      </text>
    </comment>
    <comment ref="C4" authorId="0">
      <text>
        <r>
          <rPr>
            <sz val="8"/>
            <color indexed="81"/>
            <rFont val="Tahoma"/>
            <family val="2"/>
          </rPr>
          <t>=C2+B3*dt</t>
        </r>
      </text>
    </comment>
    <comment ref="I4" authorId="0">
      <text>
        <r>
          <rPr>
            <sz val="8"/>
            <color indexed="81"/>
            <rFont val="Tahoma"/>
            <family val="2"/>
          </rPr>
          <t>b=cw*A*roh/2</t>
        </r>
      </text>
    </comment>
    <comment ref="A5" authorId="0">
      <text>
        <r>
          <rPr>
            <sz val="8"/>
            <color indexed="81"/>
            <rFont val="Tahoma"/>
            <family val="2"/>
          </rPr>
          <t>=A4+dt/2</t>
        </r>
      </text>
    </comment>
    <comment ref="B5" authorId="0">
      <text>
        <r>
          <rPr>
            <sz val="8"/>
            <color indexed="81"/>
            <rFont val="Tahoma"/>
            <family val="2"/>
          </rPr>
          <t>B5:=B3+D4/m*dt</t>
        </r>
      </text>
    </comment>
    <comment ref="C5" authorId="0">
      <text>
        <r>
          <rPr>
            <sz val="8"/>
            <color indexed="81"/>
            <rFont val="Tahoma"/>
            <family val="2"/>
          </rPr>
          <t>=MITTELWERT(C4;C6)</t>
        </r>
      </text>
    </comment>
    <comment ref="I5" authorId="0">
      <text>
        <r>
          <rPr>
            <sz val="8"/>
            <color indexed="81"/>
            <rFont val="Tahoma"/>
            <family val="2"/>
          </rPr>
          <t>Gravitationsfeldstärke g</t>
        </r>
      </text>
    </comment>
    <comment ref="B6" authorId="0">
      <text>
        <r>
          <rPr>
            <sz val="8"/>
            <color indexed="81"/>
            <rFont val="Tahoma"/>
            <family val="2"/>
          </rPr>
          <t>=MITTELWERT(B5;B7)</t>
        </r>
      </text>
    </comment>
    <comment ref="C6" authorId="0">
      <text>
        <r>
          <rPr>
            <sz val="8"/>
            <color indexed="81"/>
            <rFont val="Tahoma"/>
            <family val="2"/>
          </rPr>
          <t>=C4+B5*dt</t>
        </r>
      </text>
    </comment>
    <comment ref="B7" authorId="0">
      <text>
        <r>
          <rPr>
            <sz val="8"/>
            <color indexed="81"/>
            <rFont val="Tahoma"/>
            <family val="2"/>
          </rPr>
          <t>=B5+D6/m*dt</t>
        </r>
      </text>
    </comment>
    <comment ref="C7" authorId="0">
      <text>
        <r>
          <rPr>
            <sz val="8"/>
            <color indexed="81"/>
            <rFont val="Tahoma"/>
            <family val="2"/>
          </rPr>
          <t>=MITTELWERT(C6;C8)</t>
        </r>
      </text>
    </comment>
    <comment ref="C8" authorId="0">
      <text>
        <r>
          <rPr>
            <sz val="8"/>
            <color indexed="81"/>
            <rFont val="Tahoma"/>
            <family val="2"/>
          </rPr>
          <t>=C6+B7*dt</t>
        </r>
      </text>
    </comment>
  </commentList>
</comments>
</file>

<file path=xl/comments2.xml><?xml version="1.0" encoding="utf-8"?>
<comments xmlns="http://schemas.openxmlformats.org/spreadsheetml/2006/main">
  <authors>
    <author>Ein geschätzter Microsoft Office Anwender</author>
  </authors>
  <commentList>
    <comment ref="A1" authorId="0">
      <text>
        <r>
          <rPr>
            <sz val="8"/>
            <color indexed="81"/>
            <rFont val="Tahoma"/>
            <family val="2"/>
          </rPr>
          <t>Zeit</t>
        </r>
      </text>
    </comment>
    <comment ref="B1" authorId="0">
      <text>
        <r>
          <rPr>
            <sz val="8"/>
            <color indexed="81"/>
            <rFont val="Tahoma"/>
            <family val="2"/>
          </rPr>
          <t>Momentange-
schwindigkeit</t>
        </r>
      </text>
    </comment>
    <comment ref="C1" authorId="0">
      <text>
        <r>
          <rPr>
            <sz val="8"/>
            <color indexed="81"/>
            <rFont val="Tahoma"/>
            <family val="2"/>
          </rPr>
          <t>Weg s</t>
        </r>
      </text>
    </comment>
    <comment ref="G1" authorId="0">
      <text>
        <r>
          <rPr>
            <sz val="8"/>
            <color indexed="81"/>
            <rFont val="Tahoma"/>
            <family val="2"/>
          </rPr>
          <t>Kräfte in N</t>
        </r>
      </text>
    </comment>
    <comment ref="A2" authorId="0">
      <text>
        <r>
          <rPr>
            <sz val="8"/>
            <color indexed="81"/>
            <rFont val="Tahoma"/>
            <family val="2"/>
          </rPr>
          <t>Stoppuhr läuft los</t>
        </r>
      </text>
    </comment>
    <comment ref="B2" authorId="0">
      <text>
        <r>
          <rPr>
            <sz val="8"/>
            <color indexed="81"/>
            <rFont val="Tahoma"/>
            <family val="2"/>
          </rPr>
          <t>Anfangsbedingung:
= v(0)</t>
        </r>
      </text>
    </comment>
    <comment ref="C2" authorId="0">
      <text>
        <r>
          <rPr>
            <sz val="8"/>
            <color indexed="81"/>
            <rFont val="Tahoma"/>
            <family val="2"/>
          </rPr>
          <t>Anfangsbedingung:
= s(0)</t>
        </r>
      </text>
    </comment>
    <comment ref="I2" authorId="0">
      <text>
        <r>
          <rPr>
            <sz val="8"/>
            <color indexed="81"/>
            <rFont val="Tahoma"/>
            <family val="2"/>
          </rPr>
          <t>Schrittweite Delta t</t>
        </r>
      </text>
    </comment>
    <comment ref="A3" authorId="0">
      <text>
        <r>
          <rPr>
            <sz val="8"/>
            <color indexed="81"/>
            <rFont val="Tahoma"/>
            <family val="2"/>
          </rPr>
          <t xml:space="preserve">=A2+dt/2
</t>
        </r>
      </text>
    </comment>
    <comment ref="B3" authorId="0">
      <text>
        <r>
          <rPr>
            <sz val="8"/>
            <color indexed="81"/>
            <rFont val="Tahoma"/>
            <family val="2"/>
          </rPr>
          <t>=B2+D2/m*dt/2</t>
        </r>
      </text>
    </comment>
    <comment ref="C3" authorId="0">
      <text>
        <r>
          <rPr>
            <sz val="8"/>
            <color indexed="81"/>
            <rFont val="Tahoma"/>
            <family val="2"/>
          </rPr>
          <t>=MITTELWERT(C2;C4)</t>
        </r>
      </text>
    </comment>
    <comment ref="I3" authorId="0">
      <text>
        <r>
          <rPr>
            <sz val="8"/>
            <color indexed="81"/>
            <rFont val="Tahoma"/>
            <family val="2"/>
          </rPr>
          <t>Gesamtmasse</t>
        </r>
      </text>
    </comment>
    <comment ref="A4" authorId="0">
      <text>
        <r>
          <rPr>
            <sz val="8"/>
            <color indexed="81"/>
            <rFont val="Tahoma"/>
            <family val="2"/>
          </rPr>
          <t>=A3+dt/2</t>
        </r>
      </text>
    </comment>
    <comment ref="B4" authorId="0">
      <text>
        <r>
          <rPr>
            <sz val="8"/>
            <color indexed="81"/>
            <rFont val="Tahoma"/>
            <family val="2"/>
          </rPr>
          <t>=MITTELWERT(B3;B5)</t>
        </r>
      </text>
    </comment>
    <comment ref="C4" authorId="0">
      <text>
        <r>
          <rPr>
            <sz val="8"/>
            <color indexed="81"/>
            <rFont val="Tahoma"/>
            <family val="2"/>
          </rPr>
          <t>=C2+B3*dt</t>
        </r>
      </text>
    </comment>
    <comment ref="I4" authorId="0">
      <text>
        <r>
          <rPr>
            <sz val="8"/>
            <color indexed="81"/>
            <rFont val="Tahoma"/>
            <family val="2"/>
          </rPr>
          <t>b=cw*A*roh/2</t>
        </r>
      </text>
    </comment>
    <comment ref="A5" authorId="0">
      <text>
        <r>
          <rPr>
            <sz val="8"/>
            <color indexed="81"/>
            <rFont val="Tahoma"/>
            <family val="2"/>
          </rPr>
          <t>=A4+dt/2</t>
        </r>
      </text>
    </comment>
    <comment ref="B5" authorId="0">
      <text>
        <r>
          <rPr>
            <sz val="8"/>
            <color indexed="81"/>
            <rFont val="Tahoma"/>
            <family val="2"/>
          </rPr>
          <t>B5:=B3+D4/m*dt</t>
        </r>
      </text>
    </comment>
    <comment ref="C5" authorId="0">
      <text>
        <r>
          <rPr>
            <sz val="8"/>
            <color indexed="81"/>
            <rFont val="Tahoma"/>
            <family val="2"/>
          </rPr>
          <t>=MITTELWERT(C4;C6)</t>
        </r>
      </text>
    </comment>
    <comment ref="I5" authorId="0">
      <text>
        <r>
          <rPr>
            <sz val="8"/>
            <color indexed="81"/>
            <rFont val="Tahoma"/>
            <family val="2"/>
          </rPr>
          <t>Gravitationsfeldstärke g</t>
        </r>
      </text>
    </comment>
    <comment ref="B6" authorId="0">
      <text>
        <r>
          <rPr>
            <sz val="8"/>
            <color indexed="81"/>
            <rFont val="Tahoma"/>
            <family val="2"/>
          </rPr>
          <t>=MITTELWERT(B5;B7)</t>
        </r>
      </text>
    </comment>
    <comment ref="C6" authorId="0">
      <text>
        <r>
          <rPr>
            <sz val="8"/>
            <color indexed="81"/>
            <rFont val="Tahoma"/>
            <family val="2"/>
          </rPr>
          <t>=C4+B5*dt</t>
        </r>
      </text>
    </comment>
    <comment ref="B7" authorId="0">
      <text>
        <r>
          <rPr>
            <sz val="8"/>
            <color indexed="81"/>
            <rFont val="Tahoma"/>
            <family val="2"/>
          </rPr>
          <t>=B5+D6/m*dt</t>
        </r>
      </text>
    </comment>
    <comment ref="C7" authorId="0">
      <text>
        <r>
          <rPr>
            <sz val="8"/>
            <color indexed="81"/>
            <rFont val="Tahoma"/>
            <family val="2"/>
          </rPr>
          <t>=MITTELWERT(C6;C8)</t>
        </r>
      </text>
    </comment>
    <comment ref="C8" authorId="0">
      <text>
        <r>
          <rPr>
            <sz val="8"/>
            <color indexed="81"/>
            <rFont val="Tahoma"/>
            <family val="2"/>
          </rPr>
          <t>=C6+B7*dt</t>
        </r>
      </text>
    </comment>
  </commentList>
</comments>
</file>

<file path=xl/sharedStrings.xml><?xml version="1.0" encoding="utf-8"?>
<sst xmlns="http://schemas.openxmlformats.org/spreadsheetml/2006/main" count="32" uniqueCount="16">
  <si>
    <t>Parameter</t>
  </si>
  <si>
    <t>Werte</t>
  </si>
  <si>
    <r>
      <t>m</t>
    </r>
    <r>
      <rPr>
        <sz val="10"/>
        <rFont val="Arial"/>
        <family val="2"/>
      </rPr>
      <t xml:space="preserve"> in kg</t>
    </r>
  </si>
  <si>
    <r>
      <t>g</t>
    </r>
    <r>
      <rPr>
        <sz val="10"/>
        <rFont val="Arial"/>
        <family val="2"/>
      </rPr>
      <t xml:space="preserve"> in m/s²</t>
    </r>
  </si>
  <si>
    <r>
      <t>b</t>
    </r>
    <r>
      <rPr>
        <sz val="10"/>
        <rFont val="Arial"/>
        <family val="2"/>
      </rPr>
      <t xml:space="preserve"> in kg/m</t>
    </r>
  </si>
  <si>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in s</t>
    </r>
  </si>
  <si>
    <r>
      <rPr>
        <sz val="10"/>
        <rFont val="Symbol Husum"/>
      </rPr>
      <t>D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in s</t>
    </r>
  </si>
  <si>
    <r>
      <rPr>
        <i/>
        <sz val="10"/>
        <rFont val="New Century Schoolbook"/>
        <family val="1"/>
      </rPr>
      <t>v</t>
    </r>
    <r>
      <rPr>
        <i/>
        <vertAlign val="subscript"/>
        <sz val="10"/>
        <rFont val="New Century Schoolbook"/>
        <family val="1"/>
      </rPr>
      <t>x</t>
    </r>
    <r>
      <rPr>
        <sz val="10"/>
        <rFont val="Arial"/>
        <family val="2"/>
      </rPr>
      <t xml:space="preserve"> in m/s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</si>
  <si>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 xml:space="preserve"> in m</t>
    </r>
  </si>
  <si>
    <r>
      <rPr>
        <i/>
        <sz val="10"/>
        <rFont val="Arial"/>
        <family val="2"/>
      </rPr>
      <t>F</t>
    </r>
    <r>
      <rPr>
        <i/>
        <vertAlign val="subscript"/>
        <sz val="10"/>
        <rFont val="Arial"/>
        <family val="2"/>
      </rPr>
      <t>x</t>
    </r>
    <r>
      <rPr>
        <sz val="10"/>
        <rFont val="Arial"/>
        <family val="2"/>
      </rPr>
      <t xml:space="preserve"> in N</t>
    </r>
  </si>
  <si>
    <r>
      <rPr>
        <i/>
        <sz val="10"/>
        <rFont val="New Century Schoolbook"/>
        <family val="1"/>
      </rPr>
      <t>v</t>
    </r>
    <r>
      <rPr>
        <i/>
        <vertAlign val="subscript"/>
        <sz val="10"/>
        <rFont val="New Century Schoolbook"/>
        <family val="1"/>
      </rPr>
      <t>y</t>
    </r>
    <r>
      <rPr>
        <sz val="10"/>
        <rFont val="Arial"/>
        <family val="2"/>
      </rPr>
      <t xml:space="preserve"> in m/s</t>
    </r>
  </si>
  <si>
    <r>
      <rPr>
        <i/>
        <sz val="10"/>
        <rFont val="Arial"/>
        <family val="2"/>
      </rPr>
      <t>y</t>
    </r>
    <r>
      <rPr>
        <sz val="10"/>
        <rFont val="Arial"/>
        <family val="2"/>
      </rPr>
      <t xml:space="preserve"> in m</t>
    </r>
  </si>
  <si>
    <r>
      <rPr>
        <i/>
        <sz val="10"/>
        <rFont val="Arial"/>
        <family val="2"/>
      </rPr>
      <t>F</t>
    </r>
    <r>
      <rPr>
        <i/>
        <vertAlign val="subscript"/>
        <sz val="10"/>
        <rFont val="Arial"/>
        <family val="2"/>
      </rPr>
      <t>y</t>
    </r>
    <r>
      <rPr>
        <sz val="10"/>
        <rFont val="Arial"/>
        <family val="2"/>
      </rPr>
      <t xml:space="preserve"> in N</t>
    </r>
  </si>
  <si>
    <t>v in m/s</t>
  </si>
  <si>
    <r>
      <rPr>
        <i/>
        <sz val="10"/>
        <rFont val="New Century Schoolbook"/>
        <family val="1"/>
      </rPr>
      <t>v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in m/s</t>
    </r>
  </si>
  <si>
    <r>
      <rPr>
        <sz val="10"/>
        <rFont val="Symbol Husum"/>
      </rPr>
      <t>a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in °</t>
    </r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</si>
</sst>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i/>
      <sz val="10"/>
      <name val="New Century Schoolbook"/>
      <family val="1"/>
    </font>
    <font>
      <sz val="10"/>
      <name val="Symbol Husum"/>
    </font>
    <font>
      <i/>
      <vertAlign val="subscript"/>
      <sz val="10"/>
      <name val="New Century Schoolbook"/>
      <family val="1"/>
    </font>
    <font>
      <i/>
      <vertAlign val="subscript"/>
      <sz val="10"/>
      <name val="Arial"/>
      <family val="2"/>
    </font>
    <font>
      <vertAlign val="sub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Alignment="1">
      <alignment horizontal="center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1" fontId="0" fillId="0" borderId="0" xfId="0" applyNumberFormat="1"/>
    <xf numFmtId="164" fontId="0" fillId="0" borderId="1" xfId="0" applyNumberFormat="1" applyFill="1" applyBorder="1" applyAlignment="1">
      <alignment horizontal="center"/>
    </xf>
    <xf numFmtId="164" fontId="0" fillId="0" borderId="0" xfId="0" applyNumberFormat="1"/>
    <xf numFmtId="164" fontId="1" fillId="4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0" fillId="0" borderId="0" xfId="0" applyNumberFormat="1" applyBorder="1"/>
    <xf numFmtId="1" fontId="0" fillId="0" borderId="0" xfId="0" applyNumberFormat="1" applyBorder="1" applyAlignment="1">
      <alignment horizontal="center"/>
    </xf>
    <xf numFmtId="1" fontId="0" fillId="0" borderId="0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spPr>
            <a:ln w="12700"/>
          </c:spPr>
          <c:marker>
            <c:symbol val="circle"/>
            <c:size val="2"/>
          </c:marker>
          <c:xVal>
            <c:numRef>
              <c:f>Demicannon!$C$2:$C$122</c:f>
              <c:numCache>
                <c:formatCode>0</c:formatCode>
                <c:ptCount val="121"/>
                <c:pt idx="0">
                  <c:v>0</c:v>
                </c:pt>
                <c:pt idx="1">
                  <c:v>17.034657384192197</c:v>
                </c:pt>
                <c:pt idx="2">
                  <c:v>34.069314768384395</c:v>
                </c:pt>
                <c:pt idx="3">
                  <c:v>50.78717498731119</c:v>
                </c:pt>
                <c:pt idx="4">
                  <c:v>67.505035206237977</c:v>
                </c:pt>
                <c:pt idx="5">
                  <c:v>83.918892065990974</c:v>
                </c:pt>
                <c:pt idx="6">
                  <c:v>100.33274892574399</c:v>
                </c:pt>
                <c:pt idx="7">
                  <c:v>116.45462494265126</c:v>
                </c:pt>
                <c:pt idx="8">
                  <c:v>132.57650095955856</c:v>
                </c:pt>
                <c:pt idx="9">
                  <c:v>148.41770606094695</c:v>
                </c:pt>
                <c:pt idx="10">
                  <c:v>164.25891116233535</c:v>
                </c:pt>
                <c:pt idx="11">
                  <c:v>179.83009579889745</c:v>
                </c:pt>
                <c:pt idx="12">
                  <c:v>195.40128043545951</c:v>
                </c:pt>
                <c:pt idx="13">
                  <c:v>210.71248373287131</c:v>
                </c:pt>
                <c:pt idx="14">
                  <c:v>226.02368703028307</c:v>
                </c:pt>
                <c:pt idx="15">
                  <c:v>241.08438052708954</c:v>
                </c:pt>
                <c:pt idx="16">
                  <c:v>256.14507402389603</c:v>
                </c:pt>
                <c:pt idx="17">
                  <c:v>270.96420147373328</c:v>
                </c:pt>
                <c:pt idx="18">
                  <c:v>285.78332892357059</c:v>
                </c:pt>
                <c:pt idx="19">
                  <c:v>300.36934258065372</c:v>
                </c:pt>
                <c:pt idx="20">
                  <c:v>314.95535623773685</c:v>
                </c:pt>
                <c:pt idx="21">
                  <c:v>329.31624999366642</c:v>
                </c:pt>
                <c:pt idx="22">
                  <c:v>343.67714374959598</c:v>
                </c:pt>
                <c:pt idx="23">
                  <c:v>357.82048344564589</c:v>
                </c:pt>
                <c:pt idx="24">
                  <c:v>371.9638231416958</c:v>
                </c:pt>
                <c:pt idx="25">
                  <c:v>385.8967743427765</c:v>
                </c:pt>
                <c:pt idx="26">
                  <c:v>399.82972554385719</c:v>
                </c:pt>
                <c:pt idx="27">
                  <c:v>413.55907902741717</c:v>
                </c:pt>
                <c:pt idx="28">
                  <c:v>427.2884325109772</c:v>
                </c:pt>
                <c:pt idx="29">
                  <c:v>440.82062769546906</c:v>
                </c:pt>
                <c:pt idx="30">
                  <c:v>454.35282287996091</c:v>
                </c:pt>
                <c:pt idx="31">
                  <c:v>467.69396939253386</c:v>
                </c:pt>
                <c:pt idx="32">
                  <c:v>481.03511590510675</c:v>
                </c:pt>
                <c:pt idx="33">
                  <c:v>494.19101346637285</c:v>
                </c:pt>
                <c:pt idx="34">
                  <c:v>507.3469110276389</c:v>
                </c:pt>
                <c:pt idx="35">
                  <c:v>520.32306781225032</c:v>
                </c:pt>
                <c:pt idx="36">
                  <c:v>533.29922459686179</c:v>
                </c:pt>
                <c:pt idx="37">
                  <c:v>546.1008742118579</c:v>
                </c:pt>
                <c:pt idx="38">
                  <c:v>558.90252382685389</c:v>
                </c:pt>
                <c:pt idx="39">
                  <c:v>571.53464103496981</c:v>
                </c:pt>
                <c:pt idx="40">
                  <c:v>584.16675824308584</c:v>
                </c:pt>
                <c:pt idx="41">
                  <c:v>596.6340735451904</c:v>
                </c:pt>
                <c:pt idx="42">
                  <c:v>609.10138884729508</c:v>
                </c:pt>
                <c:pt idx="43">
                  <c:v>621.40840202660706</c:v>
                </c:pt>
                <c:pt idx="44">
                  <c:v>633.71541520591904</c:v>
                </c:pt>
                <c:pt idx="45">
                  <c:v>645.86640792644653</c:v>
                </c:pt>
                <c:pt idx="46">
                  <c:v>658.01740064697412</c:v>
                </c:pt>
                <c:pt idx="47">
                  <c:v>670.01644818955674</c:v>
                </c:pt>
                <c:pt idx="48">
                  <c:v>682.01549573213947</c:v>
                </c:pt>
                <c:pt idx="49">
                  <c:v>693.86647794340001</c:v>
                </c:pt>
                <c:pt idx="50">
                  <c:v>705.71746015466067</c:v>
                </c:pt>
                <c:pt idx="51">
                  <c:v>717.42407167697183</c:v>
                </c:pt>
                <c:pt idx="52">
                  <c:v>729.13068319928288</c:v>
                </c:pt>
                <c:pt idx="53">
                  <c:v>740.69644304340841</c:v>
                </c:pt>
                <c:pt idx="54">
                  <c:v>752.26220288753382</c:v>
                </c:pt>
                <c:pt idx="55">
                  <c:v>763.69046340382715</c:v>
                </c:pt>
                <c:pt idx="56">
                  <c:v>775.1187239201206</c:v>
                </c:pt>
                <c:pt idx="57">
                  <c:v>786.41267921896747</c:v>
                </c:pt>
                <c:pt idx="58">
                  <c:v>797.70663451781445</c:v>
                </c:pt>
                <c:pt idx="59">
                  <c:v>808.86932838532471</c:v>
                </c:pt>
                <c:pt idx="60">
                  <c:v>820.03202225283508</c:v>
                </c:pt>
                <c:pt idx="61">
                  <c:v>831.06635560356199</c:v>
                </c:pt>
                <c:pt idx="62">
                  <c:v>842.1006889542889</c:v>
                </c:pt>
                <c:pt idx="63">
                  <c:v>853.00942685892494</c:v>
                </c:pt>
                <c:pt idx="64">
                  <c:v>863.91816476356098</c:v>
                </c:pt>
                <c:pt idx="65">
                  <c:v>874.70394308608525</c:v>
                </c:pt>
                <c:pt idx="66">
                  <c:v>885.4897214086094</c:v>
                </c:pt>
                <c:pt idx="67">
                  <c:v>896.15505308420222</c:v>
                </c:pt>
                <c:pt idx="68">
                  <c:v>906.82038475979505</c:v>
                </c:pt>
                <c:pt idx="69">
                  <c:v>917.36766574195894</c:v>
                </c:pt>
                <c:pt idx="70">
                  <c:v>927.91494672412296</c:v>
                </c:pt>
                <c:pt idx="71">
                  <c:v>938.34646162681918</c:v>
                </c:pt>
                <c:pt idx="72">
                  <c:v>948.7779765295154</c:v>
                </c:pt>
                <c:pt idx="73">
                  <c:v>959.09590398772684</c:v>
                </c:pt>
                <c:pt idx="74">
                  <c:v>969.41383144593829</c:v>
                </c:pt>
                <c:pt idx="75">
                  <c:v>979.62024921587158</c:v>
                </c:pt>
                <c:pt idx="76">
                  <c:v>989.82666698580499</c:v>
                </c:pt>
                <c:pt idx="77">
                  <c:v>999.92355680393234</c:v>
                </c:pt>
                <c:pt idx="78">
                  <c:v>1010.0204466220598</c:v>
                </c:pt>
                <c:pt idx="79">
                  <c:v>1020.0096988403583</c:v>
                </c:pt>
                <c:pt idx="80">
                  <c:v>1029.9989510586568</c:v>
                </c:pt>
                <c:pt idx="81">
                  <c:v>1039.8823690717145</c:v>
                </c:pt>
                <c:pt idx="82">
                  <c:v>1049.7657870847725</c:v>
                </c:pt>
                <c:pt idx="83">
                  <c:v>1059.5450915628867</c:v>
                </c:pt>
                <c:pt idx="84">
                  <c:v>1069.3243960410007</c:v>
                </c:pt>
                <c:pt idx="85">
                  <c:v>1079.0012289819749</c:v>
                </c:pt>
                <c:pt idx="86">
                  <c:v>1088.6780619229492</c:v>
                </c:pt>
                <c:pt idx="87">
                  <c:v>1098.2539905340134</c:v>
                </c:pt>
                <c:pt idx="88">
                  <c:v>1107.8299191450776</c:v>
                </c:pt>
                <c:pt idx="89">
                  <c:v>1117.30643956517</c:v>
                </c:pt>
                <c:pt idx="90">
                  <c:v>1126.7829599852621</c:v>
                </c:pt>
                <c:pt idx="91">
                  <c:v>1136.1615008568479</c:v>
                </c:pt>
                <c:pt idx="92">
                  <c:v>1145.5400417284338</c:v>
                </c:pt>
                <c:pt idx="93">
                  <c:v>1154.8219676270683</c:v>
                </c:pt>
                <c:pt idx="94">
                  <c:v>1164.1038935257025</c:v>
                </c:pt>
                <c:pt idx="95">
                  <c:v>1173.2905082546631</c:v>
                </c:pt>
                <c:pt idx="96">
                  <c:v>1182.4771229836238</c:v>
                </c:pt>
                <c:pt idx="97">
                  <c:v>1191.5696727401626</c:v>
                </c:pt>
                <c:pt idx="98">
                  <c:v>1200.6622224967014</c:v>
                </c:pt>
                <c:pt idx="99">
                  <c:v>1209.6618989157523</c:v>
                </c:pt>
                <c:pt idx="100">
                  <c:v>1218.661575334803</c:v>
                </c:pt>
                <c:pt idx="101">
                  <c:v>1227.5695184153642</c:v>
                </c:pt>
                <c:pt idx="102">
                  <c:v>1236.4774614959254</c:v>
                </c:pt>
                <c:pt idx="103">
                  <c:v>1245.2947624147766</c:v>
                </c:pt>
                <c:pt idx="104">
                  <c:v>1254.1120633336279</c:v>
                </c:pt>
                <c:pt idx="105">
                  <c:v>1262.8397671505604</c:v>
                </c:pt>
                <c:pt idx="106">
                  <c:v>1271.5674709674929</c:v>
                </c:pt>
                <c:pt idx="107">
                  <c:v>1280.2065792258036</c:v>
                </c:pt>
                <c:pt idx="108">
                  <c:v>1288.8456874841143</c:v>
                </c:pt>
                <c:pt idx="109">
                  <c:v>1297.3971607097533</c:v>
                </c:pt>
                <c:pt idx="110">
                  <c:v>1305.9486339353925</c:v>
                </c:pt>
                <c:pt idx="111">
                  <c:v>1314.4133940378365</c:v>
                </c:pt>
                <c:pt idx="112">
                  <c:v>1322.8781541402807</c:v>
                </c:pt>
                <c:pt idx="113">
                  <c:v>1331.2570867179402</c:v>
                </c:pt>
                <c:pt idx="114">
                  <c:v>1339.6360192955999</c:v>
                </c:pt>
                <c:pt idx="115">
                  <c:v>1347.9299758483485</c:v>
                </c:pt>
                <c:pt idx="116">
                  <c:v>1356.2239324010973</c:v>
                </c:pt>
                <c:pt idx="117">
                  <c:v>1364.4337324523237</c:v>
                </c:pt>
                <c:pt idx="118">
                  <c:v>1372.6435325035502</c:v>
                </c:pt>
                <c:pt idx="119">
                  <c:v>1380.7699656339885</c:v>
                </c:pt>
                <c:pt idx="120">
                  <c:v>1388.8963987644267</c:v>
                </c:pt>
              </c:numCache>
            </c:numRef>
          </c:xVal>
          <c:yVal>
            <c:numRef>
              <c:f>Demicannon!$F$2:$F$122</c:f>
              <c:numCache>
                <c:formatCode>0</c:formatCode>
                <c:ptCount val="121"/>
                <c:pt idx="0">
                  <c:v>3</c:v>
                </c:pt>
                <c:pt idx="1">
                  <c:v>9.1020082387689278</c:v>
                </c:pt>
                <c:pt idx="2">
                  <c:v>15.204016477537856</c:v>
                </c:pt>
                <c:pt idx="3">
                  <c:v>20.996344364523363</c:v>
                </c:pt>
                <c:pt idx="4">
                  <c:v>26.788672251508871</c:v>
                </c:pt>
                <c:pt idx="5">
                  <c:v>32.279470442467485</c:v>
                </c:pt>
                <c:pt idx="6">
                  <c:v>37.770268633426106</c:v>
                </c:pt>
                <c:pt idx="7">
                  <c:v>42.967192773892492</c:v>
                </c:pt>
                <c:pt idx="8">
                  <c:v>48.164116914358871</c:v>
                </c:pt>
                <c:pt idx="9">
                  <c:v>53.074366133987425</c:v>
                </c:pt>
                <c:pt idx="10">
                  <c:v>57.984615353615986</c:v>
                </c:pt>
                <c:pt idx="11">
                  <c:v>62.614967167131098</c:v>
                </c:pt>
                <c:pt idx="12">
                  <c:v>67.245318980646218</c:v>
                </c:pt>
                <c:pt idx="13">
                  <c:v>71.602161000891783</c:v>
                </c:pt>
                <c:pt idx="14">
                  <c:v>75.959003021137349</c:v>
                </c:pt>
                <c:pt idx="15">
                  <c:v>80.048361837537982</c:v>
                </c:pt>
                <c:pt idx="16">
                  <c:v>84.137720653938629</c:v>
                </c:pt>
                <c:pt idx="17">
                  <c:v>87.965288185042482</c:v>
                </c:pt>
                <c:pt idx="18">
                  <c:v>91.79285571614632</c:v>
                </c:pt>
                <c:pt idx="19">
                  <c:v>95.364013306602942</c:v>
                </c:pt>
                <c:pt idx="20">
                  <c:v>98.935170897059578</c:v>
                </c:pt>
                <c:pt idx="21">
                  <c:v>102.25501139639948</c:v>
                </c:pt>
                <c:pt idx="22">
                  <c:v>105.57485189573937</c:v>
                </c:pt>
                <c:pt idx="23">
                  <c:v>108.64819992783737</c:v>
                </c:pt>
                <c:pt idx="24">
                  <c:v>111.72154795993538</c:v>
                </c:pt>
                <c:pt idx="25">
                  <c:v>114.55297856737376</c:v>
                </c:pt>
                <c:pt idx="26">
                  <c:v>117.38440917481213</c:v>
                </c:pt>
                <c:pt idx="27">
                  <c:v>119.97826500093728</c:v>
                </c:pt>
                <c:pt idx="28">
                  <c:v>122.57212082706242</c:v>
                </c:pt>
                <c:pt idx="29">
                  <c:v>124.93252797987464</c:v>
                </c:pt>
                <c:pt idx="30">
                  <c:v>127.29293513268685</c:v>
                </c:pt>
                <c:pt idx="31">
                  <c:v>129.42381785841354</c:v>
                </c:pt>
                <c:pt idx="32">
                  <c:v>131.55470058414022</c:v>
                </c:pt>
                <c:pt idx="33">
                  <c:v>133.4597948640818</c:v>
                </c:pt>
                <c:pt idx="34">
                  <c:v>135.36488914402335</c:v>
                </c:pt>
                <c:pt idx="35">
                  <c:v>137.0477553157433</c:v>
                </c:pt>
                <c:pt idx="36">
                  <c:v>138.73062148746325</c:v>
                </c:pt>
                <c:pt idx="37">
                  <c:v>140.19465598037854</c:v>
                </c:pt>
                <c:pt idx="38">
                  <c:v>141.65869047329383</c:v>
                </c:pt>
                <c:pt idx="39">
                  <c:v>142.9071367390037</c:v>
                </c:pt>
                <c:pt idx="40">
                  <c:v>144.15558300471361</c:v>
                </c:pt>
                <c:pt idx="41">
                  <c:v>145.19154171381268</c:v>
                </c:pt>
                <c:pt idx="42">
                  <c:v>146.22750042291173</c:v>
                </c:pt>
                <c:pt idx="43">
                  <c:v>147.05393899241619</c:v>
                </c:pt>
                <c:pt idx="44">
                  <c:v>147.88037756192062</c:v>
                </c:pt>
                <c:pt idx="45">
                  <c:v>148.50013907067176</c:v>
                </c:pt>
                <c:pt idx="46">
                  <c:v>149.11990057942293</c:v>
                </c:pt>
                <c:pt idx="47">
                  <c:v>149.5357121228094</c:v>
                </c:pt>
                <c:pt idx="48">
                  <c:v>149.9515236661959</c:v>
                </c:pt>
                <c:pt idx="49">
                  <c:v>150.16600419616481</c:v>
                </c:pt>
                <c:pt idx="50">
                  <c:v>150.38048472613372</c:v>
                </c:pt>
                <c:pt idx="51">
                  <c:v>150.39615241766222</c:v>
                </c:pt>
                <c:pt idx="52">
                  <c:v>150.41182010919076</c:v>
                </c:pt>
                <c:pt idx="53">
                  <c:v>150.2310992900951</c:v>
                </c:pt>
                <c:pt idx="54">
                  <c:v>150.05037847099945</c:v>
                </c:pt>
                <c:pt idx="55">
                  <c:v>149.67560614811032</c:v>
                </c:pt>
                <c:pt idx="56">
                  <c:v>149.30083382522122</c:v>
                </c:pt>
                <c:pt idx="57">
                  <c:v>148.73426583650411</c:v>
                </c:pt>
                <c:pt idx="58">
                  <c:v>148.16769784778703</c:v>
                </c:pt>
                <c:pt idx="59">
                  <c:v>147.41151466688797</c:v>
                </c:pt>
                <c:pt idx="60">
                  <c:v>146.65533148598891</c:v>
                </c:pt>
                <c:pt idx="61">
                  <c:v>145.71164370290649</c:v>
                </c:pt>
                <c:pt idx="62">
                  <c:v>144.76795591982403</c:v>
                </c:pt>
                <c:pt idx="63">
                  <c:v>143.63880941891239</c:v>
                </c:pt>
                <c:pt idx="64">
                  <c:v>142.50966291800074</c:v>
                </c:pt>
                <c:pt idx="65">
                  <c:v>141.19704377227069</c:v>
                </c:pt>
                <c:pt idx="66">
                  <c:v>139.88442462654064</c:v>
                </c:pt>
                <c:pt idx="67">
                  <c:v>138.39026372522034</c:v>
                </c:pt>
                <c:pt idx="68">
                  <c:v>136.89610282390004</c:v>
                </c:pt>
                <c:pt idx="69">
                  <c:v>135.22228024842468</c:v>
                </c:pt>
                <c:pt idx="70">
                  <c:v>133.54845767294933</c:v>
                </c:pt>
                <c:pt idx="71">
                  <c:v>131.69680683494971</c:v>
                </c:pt>
                <c:pt idx="72">
                  <c:v>129.84515599695013</c:v>
                </c:pt>
                <c:pt idx="73">
                  <c:v>127.81746755038918</c:v>
                </c:pt>
                <c:pt idx="74">
                  <c:v>125.78977910382825</c:v>
                </c:pt>
                <c:pt idx="75">
                  <c:v>123.58780464217531</c:v>
                </c:pt>
                <c:pt idx="76">
                  <c:v>121.38583018052238</c:v>
                </c:pt>
                <c:pt idx="77">
                  <c:v>119.01128572874659</c:v>
                </c:pt>
                <c:pt idx="78">
                  <c:v>116.6367412769708</c:v>
                </c:pt>
                <c:pt idx="79">
                  <c:v>114.09131058716329</c:v>
                </c:pt>
                <c:pt idx="80">
                  <c:v>111.5458798973558</c:v>
                </c:pt>
                <c:pt idx="81">
                  <c:v>108.83121755594554</c:v>
                </c:pt>
                <c:pt idx="82">
                  <c:v>106.11655521453528</c:v>
                </c:pt>
                <c:pt idx="83">
                  <c:v>103.23428956833405</c:v>
                </c:pt>
                <c:pt idx="84">
                  <c:v>100.35202392213283</c:v>
                </c:pt>
                <c:pt idx="85">
                  <c:v>97.303759829822539</c:v>
                </c:pt>
                <c:pt idx="86">
                  <c:v>94.255495737512248</c:v>
                </c:pt>
                <c:pt idx="87">
                  <c:v>91.042817152660803</c:v>
                </c:pt>
                <c:pt idx="88">
                  <c:v>87.830138567809371</c:v>
                </c:pt>
                <c:pt idx="89">
                  <c:v>84.454610959063331</c:v>
                </c:pt>
                <c:pt idx="90">
                  <c:v>81.079083350317291</c:v>
                </c:pt>
                <c:pt idx="91">
                  <c:v>77.542255964059493</c:v>
                </c:pt>
                <c:pt idx="92">
                  <c:v>74.005428577801695</c:v>
                </c:pt>
                <c:pt idx="93">
                  <c:v>70.30883654827332</c:v>
                </c:pt>
                <c:pt idx="94">
                  <c:v>66.61224451874493</c:v>
                </c:pt>
                <c:pt idx="95">
                  <c:v>62.757410830404389</c:v>
                </c:pt>
                <c:pt idx="96">
                  <c:v>58.902577142063848</c:v>
                </c:pt>
                <c:pt idx="97">
                  <c:v>54.891014448783309</c:v>
                </c:pt>
                <c:pt idx="98">
                  <c:v>50.879451755502764</c:v>
                </c:pt>
                <c:pt idx="99">
                  <c:v>46.712664061077632</c:v>
                </c:pt>
                <c:pt idx="100">
                  <c:v>42.545876366652493</c:v>
                </c:pt>
                <c:pt idx="101">
                  <c:v>38.225360571014548</c:v>
                </c:pt>
                <c:pt idx="102">
                  <c:v>33.904844775376596</c:v>
                </c:pt>
                <c:pt idx="103">
                  <c:v>29.432092090849313</c:v>
                </c:pt>
                <c:pt idx="104">
                  <c:v>24.95933940632203</c:v>
                </c:pt>
                <c:pt idx="105">
                  <c:v>20.335836648231584</c:v>
                </c:pt>
                <c:pt idx="106">
                  <c:v>15.712333890141137</c:v>
                </c:pt>
                <c:pt idx="107">
                  <c:v>10.939564646092224</c:v>
                </c:pt>
                <c:pt idx="108">
                  <c:v>6.1667954020433111</c:v>
                </c:pt>
                <c:pt idx="109">
                  <c:v>1.2462410841800899</c:v>
                </c:pt>
                <c:pt idx="110">
                  <c:v>-3.6743132336831312</c:v>
                </c:pt>
                <c:pt idx="111">
                  <c:v>-8.7411724490891878</c:v>
                </c:pt>
                <c:pt idx="112">
                  <c:v>-13.808031664495244</c:v>
                </c:pt>
                <c:pt idx="113">
                  <c:v>-19.019716005761197</c:v>
                </c:pt>
                <c:pt idx="114">
                  <c:v>-24.231400347027147</c:v>
                </c:pt>
                <c:pt idx="115">
                  <c:v>-29.586429719679074</c:v>
                </c:pt>
                <c:pt idx="116">
                  <c:v>-34.941459092331002</c:v>
                </c:pt>
                <c:pt idx="117">
                  <c:v>-40.438352451201645</c:v>
                </c:pt>
                <c:pt idx="118">
                  <c:v>-45.935245810072288</c:v>
                </c:pt>
                <c:pt idx="119">
                  <c:v>-51.572520626424151</c:v>
                </c:pt>
                <c:pt idx="120">
                  <c:v>-57.209795442776013</c:v>
                </c:pt>
              </c:numCache>
            </c:numRef>
          </c:yVal>
          <c:smooth val="1"/>
        </c:ser>
        <c:axId val="36240384"/>
        <c:axId val="37106432"/>
      </c:scatterChart>
      <c:valAx>
        <c:axId val="36240384"/>
        <c:scaling>
          <c:orientation val="minMax"/>
          <c:max val="1400"/>
          <c:min val="0"/>
        </c:scaling>
        <c:axPos val="b"/>
        <c:majorGridlines/>
        <c:minorGridlines/>
        <c:numFmt formatCode="0" sourceLinked="1"/>
        <c:tickLblPos val="nextTo"/>
        <c:crossAx val="37106432"/>
        <c:crosses val="autoZero"/>
        <c:crossBetween val="midCat"/>
        <c:majorUnit val="200"/>
        <c:minorUnit val="100"/>
      </c:valAx>
      <c:valAx>
        <c:axId val="37106432"/>
        <c:scaling>
          <c:orientation val="minMax"/>
          <c:max val="200"/>
          <c:min val="0"/>
        </c:scaling>
        <c:axPos val="l"/>
        <c:majorGridlines/>
        <c:minorGridlines/>
        <c:numFmt formatCode="0" sourceLinked="1"/>
        <c:tickLblPos val="nextTo"/>
        <c:crossAx val="36240384"/>
        <c:crosses val="autoZero"/>
        <c:crossBetween val="midCat"/>
        <c:majorUnit val="200"/>
        <c:minorUnit val="100"/>
      </c:valAx>
    </c:plotArea>
    <c:plotVisOnly val="1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spPr>
            <a:ln w="12700"/>
          </c:spPr>
          <c:marker>
            <c:symbol val="circle"/>
            <c:size val="2"/>
          </c:marker>
          <c:xVal>
            <c:numRef>
              <c:f>[1]Aufgabe_2.2.4!$C$2:$C$122</c:f>
              <c:numCache>
                <c:formatCode>0</c:formatCode>
                <c:ptCount val="121"/>
                <c:pt idx="0">
                  <c:v>-5</c:v>
                </c:pt>
                <c:pt idx="1">
                  <c:v>-3.700961894323342</c:v>
                </c:pt>
                <c:pt idx="2">
                  <c:v>-2.4019237886466835</c:v>
                </c:pt>
                <c:pt idx="3">
                  <c:v>-1.7213895673458635</c:v>
                </c:pt>
                <c:pt idx="4">
                  <c:v>-1.0408553460450434</c:v>
                </c:pt>
                <c:pt idx="5">
                  <c:v>-0.52512259204087786</c:v>
                </c:pt>
                <c:pt idx="6">
                  <c:v>-9.3898380367123391E-3</c:v>
                </c:pt>
                <c:pt idx="7">
                  <c:v>0.41494547253153041</c:v>
                </c:pt>
                <c:pt idx="8">
                  <c:v>0.83928078309977316</c:v>
                </c:pt>
                <c:pt idx="9">
                  <c:v>1.2038470858473789</c:v>
                </c:pt>
                <c:pt idx="10">
                  <c:v>1.5684133885949847</c:v>
                </c:pt>
                <c:pt idx="11">
                  <c:v>1.8900273446447942</c:v>
                </c:pt>
                <c:pt idx="12">
                  <c:v>2.2116413006946036</c:v>
                </c:pt>
                <c:pt idx="13">
                  <c:v>2.5001537492458548</c:v>
                </c:pt>
                <c:pt idx="14">
                  <c:v>2.7886661977971059</c:v>
                </c:pt>
                <c:pt idx="15">
                  <c:v>3.0501074647627457</c:v>
                </c:pt>
                <c:pt idx="16">
                  <c:v>3.3115487317283856</c:v>
                </c:pt>
                <c:pt idx="17">
                  <c:v>3.54967604401652</c:v>
                </c:pt>
                <c:pt idx="18">
                  <c:v>3.787803356304654</c:v>
                </c:pt>
                <c:pt idx="19">
                  <c:v>4.0049996715675729</c:v>
                </c:pt>
                <c:pt idx="20">
                  <c:v>4.2221959868304912</c:v>
                </c:pt>
                <c:pt idx="21">
                  <c:v>4.4200527652451136</c:v>
                </c:pt>
                <c:pt idx="22">
                  <c:v>4.617909543659735</c:v>
                </c:pt>
                <c:pt idx="23">
                  <c:v>4.7976137124157958</c:v>
                </c:pt>
                <c:pt idx="24">
                  <c:v>4.9773178811718575</c:v>
                </c:pt>
                <c:pt idx="25">
                  <c:v>5.13989520416456</c:v>
                </c:pt>
                <c:pt idx="26">
                  <c:v>5.3024725271572635</c:v>
                </c:pt>
                <c:pt idx="27">
                  <c:v>5.4489233822745895</c:v>
                </c:pt>
                <c:pt idx="28">
                  <c:v>5.5953742373919155</c:v>
                </c:pt>
                <c:pt idx="29">
                  <c:v>5.7267338149704266</c:v>
                </c:pt>
                <c:pt idx="30">
                  <c:v>5.8580933925489367</c:v>
                </c:pt>
                <c:pt idx="31">
                  <c:v>5.9754439819500993</c:v>
                </c:pt>
                <c:pt idx="32">
                  <c:v>6.0927945713512619</c:v>
                </c:pt>
                <c:pt idx="33">
                  <c:v>6.1972515755956188</c:v>
                </c:pt>
                <c:pt idx="34">
                  <c:v>6.3017085798399757</c:v>
                </c:pt>
                <c:pt idx="35">
                  <c:v>6.3943954755822112</c:v>
                </c:pt>
                <c:pt idx="36">
                  <c:v>6.4870823713244476</c:v>
                </c:pt>
                <c:pt idx="37">
                  <c:v>6.5691041440589011</c:v>
                </c:pt>
                <c:pt idx="38">
                  <c:v>6.6511259167933536</c:v>
                </c:pt>
                <c:pt idx="39">
                  <c:v>6.723546101015005</c:v>
                </c:pt>
                <c:pt idx="40">
                  <c:v>6.7959662852366556</c:v>
                </c:pt>
                <c:pt idx="41">
                  <c:v>6.8597897135484942</c:v>
                </c:pt>
                <c:pt idx="42">
                  <c:v>6.9236131418603328</c:v>
                </c:pt>
                <c:pt idx="43">
                  <c:v>6.9797746655670148</c:v>
                </c:pt>
                <c:pt idx="44">
                  <c:v>7.0359361892736967</c:v>
                </c:pt>
                <c:pt idx="45">
                  <c:v>7.0852946736788436</c:v>
                </c:pt>
                <c:pt idx="46">
                  <c:v>7.1346531580839905</c:v>
                </c:pt>
                <c:pt idx="47">
                  <c:v>7.1779896774680605</c:v>
                </c:pt>
                <c:pt idx="48">
                  <c:v>7.2213261968521305</c:v>
                </c:pt>
                <c:pt idx="49">
                  <c:v>7.2593453139886872</c:v>
                </c:pt>
                <c:pt idx="50">
                  <c:v>7.297364431125243</c:v>
                </c:pt>
                <c:pt idx="51">
                  <c:v>7.3306975740691254</c:v>
                </c:pt>
                <c:pt idx="52">
                  <c:v>7.3640307170130077</c:v>
                </c:pt>
                <c:pt idx="53">
                  <c:v>7.3932408559420679</c:v>
                </c:pt>
                <c:pt idx="54">
                  <c:v>7.4224509948711281</c:v>
                </c:pt>
                <c:pt idx="55">
                  <c:v>7.4480380156559605</c:v>
                </c:pt>
                <c:pt idx="56">
                  <c:v>7.4736250364407928</c:v>
                </c:pt>
                <c:pt idx="57">
                  <c:v>7.4960313779882863</c:v>
                </c:pt>
                <c:pt idx="58">
                  <c:v>7.518437719535779</c:v>
                </c:pt>
                <c:pt idx="59">
                  <c:v>7.5380539795564871</c:v>
                </c:pt>
                <c:pt idx="60">
                  <c:v>7.5576702395771962</c:v>
                </c:pt>
              </c:numCache>
            </c:numRef>
          </c:xVal>
          <c:yVal>
            <c:numRef>
              <c:f>[1]Aufgabe_2.2.4!$F$2:$F$122</c:f>
              <c:numCache>
                <c:formatCode>0</c:formatCode>
                <c:ptCount val="121"/>
                <c:pt idx="0">
                  <c:v>3</c:v>
                </c:pt>
                <c:pt idx="1">
                  <c:v>3.7254749999999999</c:v>
                </c:pt>
                <c:pt idx="2">
                  <c:v>4.4509499999999997</c:v>
                </c:pt>
                <c:pt idx="3">
                  <c:v>4.7819585695221329</c:v>
                </c:pt>
                <c:pt idx="4">
                  <c:v>5.1129671390442661</c:v>
                </c:pt>
                <c:pt idx="5">
                  <c:v>5.314767068137205</c:v>
                </c:pt>
                <c:pt idx="6">
                  <c:v>5.5165669972301439</c:v>
                </c:pt>
                <c:pt idx="7">
                  <c:v>5.6335542227494866</c:v>
                </c:pt>
                <c:pt idx="8">
                  <c:v>5.7505414482688302</c:v>
                </c:pt>
                <c:pt idx="9">
                  <c:v>5.8020006427998574</c:v>
                </c:pt>
                <c:pt idx="10">
                  <c:v>5.8534598373308846</c:v>
                </c:pt>
                <c:pt idx="11">
                  <c:v>5.8498062302600413</c:v>
                </c:pt>
                <c:pt idx="12">
                  <c:v>5.8461526231891989</c:v>
                </c:pt>
                <c:pt idx="13">
                  <c:v>5.793825056708565</c:v>
                </c:pt>
                <c:pt idx="14">
                  <c:v>5.7414974902279301</c:v>
                </c:pt>
                <c:pt idx="15">
                  <c:v>5.6450298299272319</c:v>
                </c:pt>
                <c:pt idx="16">
                  <c:v>5.5485621696265346</c:v>
                </c:pt>
                <c:pt idx="17">
                  <c:v>5.4116469869920385</c:v>
                </c:pt>
                <c:pt idx="18">
                  <c:v>5.2747318043575424</c:v>
                </c:pt>
                <c:pt idx="19">
                  <c:v>5.1008012398980576</c:v>
                </c:pt>
                <c:pt idx="20">
                  <c:v>4.9268706754385736</c:v>
                </c:pt>
                <c:pt idx="21">
                  <c:v>4.7193771902895154</c:v>
                </c:pt>
                <c:pt idx="22">
                  <c:v>4.5118837051404581</c:v>
                </c:pt>
                <c:pt idx="23">
                  <c:v>4.2743769609753874</c:v>
                </c:pt>
                <c:pt idx="24">
                  <c:v>4.0368702168103168</c:v>
                </c:pt>
                <c:pt idx="25">
                  <c:v>3.7729492378766816</c:v>
                </c:pt>
                <c:pt idx="26">
                  <c:v>3.5090282589430464</c:v>
                </c:pt>
                <c:pt idx="27">
                  <c:v>3.2222362889269247</c:v>
                </c:pt>
                <c:pt idx="28">
                  <c:v>2.9354443189108026</c:v>
                </c:pt>
                <c:pt idx="29">
                  <c:v>2.6291553153963072</c:v>
                </c:pt>
                <c:pt idx="30">
                  <c:v>2.3228663118818114</c:v>
                </c:pt>
                <c:pt idx="31">
                  <c:v>2.00019183963472</c:v>
                </c:pt>
                <c:pt idx="32">
                  <c:v>1.6775173673876282</c:v>
                </c:pt>
                <c:pt idx="33">
                  <c:v>1.3412458980361837</c:v>
                </c:pt>
                <c:pt idx="34">
                  <c:v>1.0049744286847391</c:v>
                </c:pt>
                <c:pt idx="35">
                  <c:v>0.65754368489129744</c:v>
                </c:pt>
                <c:pt idx="36">
                  <c:v>0.31011294109785592</c:v>
                </c:pt>
                <c:pt idx="37">
                  <c:v>-4.6390289266423801E-2</c:v>
                </c:pt>
                <c:pt idx="38">
                  <c:v>-0.40289351963070352</c:v>
                </c:pt>
                <c:pt idx="39">
                  <c:v>-0.76671396115945589</c:v>
                </c:pt>
                <c:pt idx="40">
                  <c:v>-1.1305344026882083</c:v>
                </c:pt>
                <c:pt idx="41">
                  <c:v>-1.5002169461960149</c:v>
                </c:pt>
                <c:pt idx="42">
                  <c:v>-1.8698994897038212</c:v>
                </c:pt>
                <c:pt idx="43">
                  <c:v>-2.24425221129562</c:v>
                </c:pt>
                <c:pt idx="44">
                  <c:v>-2.6186049328874188</c:v>
                </c:pt>
                <c:pt idx="45">
                  <c:v>-2.9966610166115091</c:v>
                </c:pt>
                <c:pt idx="46">
                  <c:v>-3.3747171003355998</c:v>
                </c:pt>
                <c:pt idx="47">
                  <c:v>-3.7556985807695122</c:v>
                </c:pt>
                <c:pt idx="48">
                  <c:v>-4.1366800612034247</c:v>
                </c:pt>
                <c:pt idx="49">
                  <c:v>-4.5199650144793413</c:v>
                </c:pt>
                <c:pt idx="50">
                  <c:v>-4.9032499677552579</c:v>
                </c:pt>
                <c:pt idx="51">
                  <c:v>-5.2883438608813531</c:v>
                </c:pt>
                <c:pt idx="52">
                  <c:v>-5.6734377540074474</c:v>
                </c:pt>
                <c:pt idx="53">
                  <c:v>-6.0599490650480394</c:v>
                </c:pt>
                <c:pt idx="54">
                  <c:v>-6.4464603760886305</c:v>
                </c:pt>
                <c:pt idx="55">
                  <c:v>-6.8340802464061401</c:v>
                </c:pt>
                <c:pt idx="56">
                  <c:v>-7.2217001167236505</c:v>
                </c:pt>
                <c:pt idx="57">
                  <c:v>-7.610185617166028</c:v>
                </c:pt>
                <c:pt idx="58">
                  <c:v>-7.9986711176084064</c:v>
                </c:pt>
                <c:pt idx="59">
                  <c:v>-8.3878316427827109</c:v>
                </c:pt>
                <c:pt idx="60">
                  <c:v>-8.7769921679570171</c:v>
                </c:pt>
              </c:numCache>
            </c:numRef>
          </c:yVal>
          <c:smooth val="1"/>
        </c:ser>
        <c:axId val="73201920"/>
        <c:axId val="100888576"/>
      </c:scatterChart>
      <c:valAx>
        <c:axId val="73201920"/>
        <c:scaling>
          <c:orientation val="minMax"/>
          <c:max val="7"/>
          <c:min val="-7"/>
        </c:scaling>
        <c:axPos val="b"/>
        <c:majorGridlines/>
        <c:numFmt formatCode="0" sourceLinked="1"/>
        <c:tickLblPos val="nextTo"/>
        <c:crossAx val="100888576"/>
        <c:crosses val="autoZero"/>
        <c:crossBetween val="midCat"/>
        <c:majorUnit val="1"/>
        <c:minorUnit val="0.2"/>
      </c:valAx>
      <c:valAx>
        <c:axId val="100888576"/>
        <c:scaling>
          <c:orientation val="minMax"/>
          <c:max val="6"/>
          <c:min val="0"/>
        </c:scaling>
        <c:axPos val="l"/>
        <c:majorGridlines/>
        <c:numFmt formatCode="0" sourceLinked="1"/>
        <c:tickLblPos val="nextTo"/>
        <c:crossAx val="73201920"/>
        <c:crosses val="autoZero"/>
        <c:crossBetween val="midCat"/>
        <c:majorUnit val="1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133350</xdr:rowOff>
    </xdr:from>
    <xdr:to>
      <xdr:col>9</xdr:col>
      <xdr:colOff>257175</xdr:colOff>
      <xdr:row>19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10</xdr:row>
      <xdr:rowOff>133350</xdr:rowOff>
    </xdr:from>
    <xdr:to>
      <xdr:col>9</xdr:col>
      <xdr:colOff>114300</xdr:colOff>
      <xdr:row>30</xdr:row>
      <xdr:rowOff>66675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schn_2.2_Aufgabe_2.2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kro1"/>
      <sheetName val="Aufgabe_2.2.4"/>
    </sheetNames>
    <sheetDataSet>
      <sheetData sheetId="0"/>
      <sheetData sheetId="1">
        <row r="2">
          <cell r="C2">
            <v>-5</v>
          </cell>
          <cell r="F2">
            <v>3</v>
          </cell>
        </row>
        <row r="3">
          <cell r="C3">
            <v>-3.700961894323342</v>
          </cell>
          <cell r="F3">
            <v>3.7254749999999999</v>
          </cell>
        </row>
        <row r="4">
          <cell r="C4">
            <v>-2.4019237886466835</v>
          </cell>
          <cell r="F4">
            <v>4.4509499999999997</v>
          </cell>
        </row>
        <row r="5">
          <cell r="C5">
            <v>-1.7213895673458635</v>
          </cell>
          <cell r="F5">
            <v>4.7819585695221329</v>
          </cell>
        </row>
        <row r="6">
          <cell r="C6">
            <v>-1.0408553460450434</v>
          </cell>
          <cell r="F6">
            <v>5.1129671390442661</v>
          </cell>
        </row>
        <row r="7">
          <cell r="C7">
            <v>-0.52512259204087786</v>
          </cell>
          <cell r="F7">
            <v>5.314767068137205</v>
          </cell>
        </row>
        <row r="8">
          <cell r="C8">
            <v>-9.3898380367123391E-3</v>
          </cell>
          <cell r="F8">
            <v>5.5165669972301439</v>
          </cell>
        </row>
        <row r="9">
          <cell r="C9">
            <v>0.41494547253153041</v>
          </cell>
          <cell r="F9">
            <v>5.6335542227494866</v>
          </cell>
        </row>
        <row r="10">
          <cell r="C10">
            <v>0.83928078309977316</v>
          </cell>
          <cell r="F10">
            <v>5.7505414482688302</v>
          </cell>
        </row>
        <row r="11">
          <cell r="C11">
            <v>1.2038470858473789</v>
          </cell>
          <cell r="F11">
            <v>5.8020006427998574</v>
          </cell>
        </row>
        <row r="12">
          <cell r="C12">
            <v>1.5684133885949847</v>
          </cell>
          <cell r="F12">
            <v>5.8534598373308846</v>
          </cell>
        </row>
        <row r="13">
          <cell r="C13">
            <v>1.8900273446447942</v>
          </cell>
          <cell r="F13">
            <v>5.8498062302600413</v>
          </cell>
        </row>
        <row r="14">
          <cell r="C14">
            <v>2.2116413006946036</v>
          </cell>
          <cell r="F14">
            <v>5.8461526231891989</v>
          </cell>
        </row>
        <row r="15">
          <cell r="C15">
            <v>2.5001537492458548</v>
          </cell>
          <cell r="F15">
            <v>5.793825056708565</v>
          </cell>
        </row>
        <row r="16">
          <cell r="C16">
            <v>2.7886661977971059</v>
          </cell>
          <cell r="F16">
            <v>5.7414974902279301</v>
          </cell>
        </row>
        <row r="17">
          <cell r="C17">
            <v>3.0501074647627457</v>
          </cell>
          <cell r="F17">
            <v>5.6450298299272319</v>
          </cell>
        </row>
        <row r="18">
          <cell r="C18">
            <v>3.3115487317283856</v>
          </cell>
          <cell r="F18">
            <v>5.5485621696265346</v>
          </cell>
        </row>
        <row r="19">
          <cell r="C19">
            <v>3.54967604401652</v>
          </cell>
          <cell r="F19">
            <v>5.4116469869920385</v>
          </cell>
        </row>
        <row r="20">
          <cell r="C20">
            <v>3.787803356304654</v>
          </cell>
          <cell r="F20">
            <v>5.2747318043575424</v>
          </cell>
        </row>
        <row r="21">
          <cell r="C21">
            <v>4.0049996715675729</v>
          </cell>
          <cell r="F21">
            <v>5.1008012398980576</v>
          </cell>
        </row>
        <row r="22">
          <cell r="C22">
            <v>4.2221959868304912</v>
          </cell>
          <cell r="F22">
            <v>4.9268706754385736</v>
          </cell>
        </row>
        <row r="23">
          <cell r="C23">
            <v>4.4200527652451136</v>
          </cell>
          <cell r="F23">
            <v>4.7193771902895154</v>
          </cell>
        </row>
        <row r="24">
          <cell r="C24">
            <v>4.617909543659735</v>
          </cell>
          <cell r="F24">
            <v>4.5118837051404581</v>
          </cell>
        </row>
        <row r="25">
          <cell r="C25">
            <v>4.7976137124157958</v>
          </cell>
          <cell r="F25">
            <v>4.2743769609753874</v>
          </cell>
        </row>
        <row r="26">
          <cell r="C26">
            <v>4.9773178811718575</v>
          </cell>
          <cell r="F26">
            <v>4.0368702168103168</v>
          </cell>
        </row>
        <row r="27">
          <cell r="C27">
            <v>5.13989520416456</v>
          </cell>
          <cell r="F27">
            <v>3.7729492378766816</v>
          </cell>
        </row>
        <row r="28">
          <cell r="C28">
            <v>5.3024725271572635</v>
          </cell>
          <cell r="F28">
            <v>3.5090282589430464</v>
          </cell>
        </row>
        <row r="29">
          <cell r="C29">
            <v>5.4489233822745895</v>
          </cell>
          <cell r="F29">
            <v>3.2222362889269247</v>
          </cell>
        </row>
        <row r="30">
          <cell r="C30">
            <v>5.5953742373919155</v>
          </cell>
          <cell r="F30">
            <v>2.9354443189108026</v>
          </cell>
        </row>
        <row r="31">
          <cell r="C31">
            <v>5.7267338149704266</v>
          </cell>
          <cell r="F31">
            <v>2.6291553153963072</v>
          </cell>
        </row>
        <row r="32">
          <cell r="C32">
            <v>5.8580933925489367</v>
          </cell>
          <cell r="F32">
            <v>2.3228663118818114</v>
          </cell>
        </row>
        <row r="33">
          <cell r="C33">
            <v>5.9754439819500993</v>
          </cell>
          <cell r="F33">
            <v>2.00019183963472</v>
          </cell>
        </row>
        <row r="34">
          <cell r="C34">
            <v>6.0927945713512619</v>
          </cell>
          <cell r="F34">
            <v>1.6775173673876282</v>
          </cell>
        </row>
        <row r="35">
          <cell r="C35">
            <v>6.1972515755956188</v>
          </cell>
          <cell r="F35">
            <v>1.3412458980361837</v>
          </cell>
        </row>
        <row r="36">
          <cell r="C36">
            <v>6.3017085798399757</v>
          </cell>
          <cell r="F36">
            <v>1.0049744286847391</v>
          </cell>
        </row>
        <row r="37">
          <cell r="C37">
            <v>6.3943954755822112</v>
          </cell>
          <cell r="F37">
            <v>0.65754368489129744</v>
          </cell>
        </row>
        <row r="38">
          <cell r="C38">
            <v>6.4870823713244476</v>
          </cell>
          <cell r="F38">
            <v>0.31011294109785592</v>
          </cell>
        </row>
        <row r="39">
          <cell r="C39">
            <v>6.5691041440589011</v>
          </cell>
          <cell r="F39">
            <v>-4.6390289266423801E-2</v>
          </cell>
        </row>
        <row r="40">
          <cell r="C40">
            <v>6.6511259167933536</v>
          </cell>
          <cell r="F40">
            <v>-0.40289351963070352</v>
          </cell>
        </row>
        <row r="41">
          <cell r="C41">
            <v>6.723546101015005</v>
          </cell>
          <cell r="F41">
            <v>-0.76671396115945589</v>
          </cell>
        </row>
        <row r="42">
          <cell r="C42">
            <v>6.7959662852366556</v>
          </cell>
          <cell r="F42">
            <v>-1.1305344026882083</v>
          </cell>
        </row>
        <row r="43">
          <cell r="C43">
            <v>6.8597897135484942</v>
          </cell>
          <cell r="F43">
            <v>-1.5002169461960149</v>
          </cell>
        </row>
        <row r="44">
          <cell r="C44">
            <v>6.9236131418603328</v>
          </cell>
          <cell r="F44">
            <v>-1.8698994897038212</v>
          </cell>
        </row>
        <row r="45">
          <cell r="C45">
            <v>6.9797746655670148</v>
          </cell>
          <cell r="F45">
            <v>-2.24425221129562</v>
          </cell>
        </row>
        <row r="46">
          <cell r="C46">
            <v>7.0359361892736967</v>
          </cell>
          <cell r="F46">
            <v>-2.6186049328874188</v>
          </cell>
        </row>
        <row r="47">
          <cell r="C47">
            <v>7.0852946736788436</v>
          </cell>
          <cell r="F47">
            <v>-2.9966610166115091</v>
          </cell>
        </row>
        <row r="48">
          <cell r="C48">
            <v>7.1346531580839905</v>
          </cell>
          <cell r="F48">
            <v>-3.3747171003355998</v>
          </cell>
        </row>
        <row r="49">
          <cell r="C49">
            <v>7.1779896774680605</v>
          </cell>
          <cell r="F49">
            <v>-3.7556985807695122</v>
          </cell>
        </row>
        <row r="50">
          <cell r="C50">
            <v>7.2213261968521305</v>
          </cell>
          <cell r="F50">
            <v>-4.1366800612034247</v>
          </cell>
        </row>
        <row r="51">
          <cell r="C51">
            <v>7.2593453139886872</v>
          </cell>
          <cell r="F51">
            <v>-4.5199650144793413</v>
          </cell>
        </row>
        <row r="52">
          <cell r="C52">
            <v>7.297364431125243</v>
          </cell>
          <cell r="F52">
            <v>-4.9032499677552579</v>
          </cell>
        </row>
        <row r="53">
          <cell r="C53">
            <v>7.3306975740691254</v>
          </cell>
          <cell r="F53">
            <v>-5.2883438608813531</v>
          </cell>
        </row>
        <row r="54">
          <cell r="C54">
            <v>7.3640307170130077</v>
          </cell>
          <cell r="F54">
            <v>-5.6734377540074474</v>
          </cell>
        </row>
        <row r="55">
          <cell r="C55">
            <v>7.3932408559420679</v>
          </cell>
          <cell r="F55">
            <v>-6.0599490650480394</v>
          </cell>
        </row>
        <row r="56">
          <cell r="C56">
            <v>7.4224509948711281</v>
          </cell>
          <cell r="F56">
            <v>-6.4464603760886305</v>
          </cell>
        </row>
        <row r="57">
          <cell r="C57">
            <v>7.4480380156559605</v>
          </cell>
          <cell r="F57">
            <v>-6.8340802464061401</v>
          </cell>
        </row>
        <row r="58">
          <cell r="C58">
            <v>7.4736250364407928</v>
          </cell>
          <cell r="F58">
            <v>-7.2217001167236505</v>
          </cell>
        </row>
        <row r="59">
          <cell r="C59">
            <v>7.4960313779882863</v>
          </cell>
          <cell r="F59">
            <v>-7.610185617166028</v>
          </cell>
        </row>
        <row r="60">
          <cell r="C60">
            <v>7.518437719535779</v>
          </cell>
          <cell r="F60">
            <v>-7.9986711176084064</v>
          </cell>
        </row>
        <row r="61">
          <cell r="C61">
            <v>7.5380539795564871</v>
          </cell>
          <cell r="F61">
            <v>-8.3878316427827109</v>
          </cell>
        </row>
        <row r="62">
          <cell r="C62">
            <v>7.5576702395771962</v>
          </cell>
          <cell r="F62">
            <v>-8.7769921679570171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2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22"/>
  <sheetViews>
    <sheetView workbookViewId="0">
      <selection activeCell="K37" sqref="K37"/>
    </sheetView>
  </sheetViews>
  <sheetFormatPr baseColWidth="10" defaultRowHeight="12.75"/>
  <cols>
    <col min="1" max="1" width="11.42578125" style="12"/>
    <col min="2" max="2" width="11.42578125" style="17"/>
    <col min="3" max="4" width="11.42578125" style="10"/>
    <col min="5" max="5" width="11.42578125" style="17"/>
    <col min="6" max="8" width="11.42578125" style="10"/>
  </cols>
  <sheetData>
    <row r="1" spans="1:12" ht="15.75">
      <c r="A1" s="13" t="s">
        <v>5</v>
      </c>
      <c r="B1" s="15" t="s">
        <v>7</v>
      </c>
      <c r="C1" s="15" t="s">
        <v>8</v>
      </c>
      <c r="D1" s="9" t="s">
        <v>9</v>
      </c>
      <c r="E1" s="15" t="s">
        <v>10</v>
      </c>
      <c r="F1" s="15" t="s">
        <v>11</v>
      </c>
      <c r="G1" s="9" t="s">
        <v>12</v>
      </c>
      <c r="H1" s="9" t="s">
        <v>13</v>
      </c>
      <c r="I1" s="1" t="s">
        <v>0</v>
      </c>
      <c r="J1" s="1" t="s">
        <v>1</v>
      </c>
    </row>
    <row r="2" spans="1:12">
      <c r="A2" s="14">
        <v>0</v>
      </c>
      <c r="B2" s="16">
        <f>v0*COS(RADIANS(alfa))</f>
        <v>171.96374960382124</v>
      </c>
      <c r="C2" s="16">
        <v>0</v>
      </c>
      <c r="D2" s="8">
        <f>-b*H2*B2</f>
        <v>-232.87330971349473</v>
      </c>
      <c r="E2" s="16">
        <f>v0*SIN(RADIANS(alfa))</f>
        <v>62.589686228597373</v>
      </c>
      <c r="F2" s="16">
        <v>3</v>
      </c>
      <c r="G2" s="8">
        <f>-m*g-b*H2*E2</f>
        <v>-226.02295309076658</v>
      </c>
      <c r="H2" s="8">
        <f>SQRT(B2^2+E2^2)</f>
        <v>183</v>
      </c>
      <c r="I2" s="7" t="s">
        <v>6</v>
      </c>
      <c r="J2" s="3">
        <v>0.2</v>
      </c>
    </row>
    <row r="3" spans="1:12">
      <c r="A3" s="11">
        <f>A2+dt/2</f>
        <v>0.1</v>
      </c>
      <c r="B3" s="8">
        <f>B2+D2/m*dt/2</f>
        <v>170.34657384192198</v>
      </c>
      <c r="C3" s="8">
        <f>AVERAGE(C2,C4)</f>
        <v>17.034657384192197</v>
      </c>
      <c r="D3" s="8">
        <f t="shared" ref="D3:D34" si="0">IF(ROW()=EVEN(ROW()),-b*H2*B2,AVERAGE(D2,D4))</f>
        <v>-230.48363435229405</v>
      </c>
      <c r="E3" s="8">
        <f>E2+G2/m*dt/2</f>
        <v>61.020082387689271</v>
      </c>
      <c r="F3" s="8">
        <f>AVERAGE(F2,F4)</f>
        <v>9.1020082387689278</v>
      </c>
      <c r="G3" s="8">
        <f t="shared" ref="G3:G34" si="1">IF(ROW()=EVEN(ROW()),-m*g-b*H2*E2,AVERAGE(G2,G4))</f>
        <v>-224.49640318741436</v>
      </c>
      <c r="H3" s="8">
        <f t="shared" ref="H3:H36" si="2">SQRT(B3^2+E3^2)</f>
        <v>180.94586393250819</v>
      </c>
      <c r="I3" s="5" t="s">
        <v>2</v>
      </c>
      <c r="J3" s="3">
        <v>14.4</v>
      </c>
    </row>
    <row r="4" spans="1:12">
      <c r="A4" s="11">
        <f>A3+dt/2</f>
        <v>0.2</v>
      </c>
      <c r="B4" s="8">
        <f t="shared" ref="B4:B36" si="3">IF(ROW()=ODD(ROW()),B2+D3/m*dt,AVERAGE(B3,B5))</f>
        <v>168.76258801559493</v>
      </c>
      <c r="C4" s="8">
        <f>IF(ROW()=EVEN(ROW()),C2+B3*dt,AVERAGE(C3,C5))</f>
        <v>34.069314768384395</v>
      </c>
      <c r="D4" s="8">
        <f t="shared" si="0"/>
        <v>-228.09395899109336</v>
      </c>
      <c r="E4" s="8">
        <f t="shared" ref="E4:E36" si="4">IF(ROW()=ODD(ROW()),E2+G3/m*dt,AVERAGE(E3,E5))</f>
        <v>59.471680628772177</v>
      </c>
      <c r="F4" s="8">
        <f>IF(ROW()=EVEN(ROW()),F2+E3*dt,AVERAGE(F3,F5))</f>
        <v>15.204016477537856</v>
      </c>
      <c r="G4" s="8">
        <f t="shared" si="1"/>
        <v>-222.96985328406214</v>
      </c>
      <c r="H4" s="8">
        <f t="shared" si="2"/>
        <v>178.93488176018698</v>
      </c>
      <c r="I4" s="5" t="s">
        <v>4</v>
      </c>
      <c r="J4" s="3">
        <v>7.4000000000000003E-3</v>
      </c>
    </row>
    <row r="5" spans="1:12">
      <c r="A5" s="11">
        <f t="shared" ref="A5:A19" si="5">A4+dt/2</f>
        <v>0.30000000000000004</v>
      </c>
      <c r="B5" s="8">
        <f t="shared" si="3"/>
        <v>167.17860218926791</v>
      </c>
      <c r="C5" s="8">
        <f>IF(ROW()=EVEN(ROW()),C3+B4*dt,AVERAGE(C4,C6))</f>
        <v>50.78717498731119</v>
      </c>
      <c r="D5" s="8">
        <f t="shared" si="0"/>
        <v>-223.48818879811063</v>
      </c>
      <c r="E5" s="8">
        <f t="shared" si="4"/>
        <v>57.923278869855075</v>
      </c>
      <c r="F5" s="8">
        <f>IF(ROW()=EVEN(ROW()),F3+E4*dt,AVERAGE(F4,F6))</f>
        <v>20.996344364523363</v>
      </c>
      <c r="G5" s="8">
        <f t="shared" si="1"/>
        <v>-220.03561721171172</v>
      </c>
      <c r="H5" s="8">
        <f t="shared" si="2"/>
        <v>176.92877455346965</v>
      </c>
      <c r="I5" s="5" t="s">
        <v>3</v>
      </c>
      <c r="J5" s="3">
        <v>9.81</v>
      </c>
    </row>
    <row r="6" spans="1:12" ht="15.75">
      <c r="A6" s="11">
        <f t="shared" si="5"/>
        <v>0.4</v>
      </c>
      <c r="B6" s="8">
        <f t="shared" si="3"/>
        <v>165.65858539339897</v>
      </c>
      <c r="C6" s="8">
        <f t="shared" ref="C6" si="6">IF(ROW(A6)=EVEN(ROW(A6)),C4+B5*dt,AVERAGE(C5,C7))</f>
        <v>67.505035206237977</v>
      </c>
      <c r="D6" s="8">
        <f t="shared" si="0"/>
        <v>-218.88241860512787</v>
      </c>
      <c r="E6" s="8">
        <f t="shared" si="4"/>
        <v>56.415630389720619</v>
      </c>
      <c r="F6" s="8">
        <f t="shared" ref="F6" si="7">IF(ROW(D6)=EVEN(ROW(D6)),F4+E5*dt,AVERAGE(F5,F7))</f>
        <v>26.788672251508871</v>
      </c>
      <c r="G6" s="8">
        <f t="shared" si="1"/>
        <v>-217.10138113936134</v>
      </c>
      <c r="H6" s="8">
        <f t="shared" si="2"/>
        <v>175.00140075671288</v>
      </c>
      <c r="I6" s="18" t="s">
        <v>14</v>
      </c>
      <c r="J6" s="19">
        <v>183</v>
      </c>
    </row>
    <row r="7" spans="1:12" ht="15.75">
      <c r="A7" s="11">
        <f t="shared" si="5"/>
        <v>0.5</v>
      </c>
      <c r="B7" s="8">
        <f t="shared" si="3"/>
        <v>164.13856859753002</v>
      </c>
      <c r="C7" s="8">
        <f t="shared" ref="C7:C36" si="8">IF(ROW()=EVEN(ROW()),C5+B6*dt,AVERAGE(C6,C8))</f>
        <v>83.918892065990974</v>
      </c>
      <c r="D7" s="8">
        <f t="shared" si="0"/>
        <v>-214.554312727021</v>
      </c>
      <c r="E7" s="8">
        <f t="shared" si="4"/>
        <v>54.907981909586169</v>
      </c>
      <c r="F7" s="8">
        <f t="shared" ref="F7:F36" si="9">IF(ROW()=EVEN(ROW()),F5+E6*dt,AVERAGE(F6,F8))</f>
        <v>32.279470442467485</v>
      </c>
      <c r="G7" s="8">
        <f t="shared" si="1"/>
        <v>-214.34534874688498</v>
      </c>
      <c r="H7" s="8">
        <f t="shared" si="2"/>
        <v>173.0790460414822</v>
      </c>
      <c r="I7" s="18" t="s">
        <v>15</v>
      </c>
      <c r="J7" s="19">
        <v>20</v>
      </c>
    </row>
    <row r="8" spans="1:12">
      <c r="A8" s="11">
        <f t="shared" si="5"/>
        <v>0.6</v>
      </c>
      <c r="B8" s="8">
        <f t="shared" si="3"/>
        <v>162.67866438330145</v>
      </c>
      <c r="C8" s="8">
        <f t="shared" si="8"/>
        <v>100.33274892574399</v>
      </c>
      <c r="D8" s="8">
        <f t="shared" si="0"/>
        <v>-210.22620684891413</v>
      </c>
      <c r="E8" s="8">
        <f t="shared" si="4"/>
        <v>53.438611657124994</v>
      </c>
      <c r="F8" s="8">
        <f t="shared" si="9"/>
        <v>37.770268633426106</v>
      </c>
      <c r="G8" s="8">
        <f t="shared" si="1"/>
        <v>-211.58931635440862</v>
      </c>
      <c r="H8" s="8">
        <f t="shared" si="2"/>
        <v>171.23093488437144</v>
      </c>
      <c r="I8" s="6"/>
      <c r="J8" s="6"/>
    </row>
    <row r="9" spans="1:12">
      <c r="A9" s="11">
        <f t="shared" si="5"/>
        <v>0.7</v>
      </c>
      <c r="B9" s="8">
        <f t="shared" si="3"/>
        <v>161.21876016907288</v>
      </c>
      <c r="C9" s="8">
        <f t="shared" si="8"/>
        <v>116.45462494265126</v>
      </c>
      <c r="D9" s="8">
        <f t="shared" si="0"/>
        <v>-206.15463301125925</v>
      </c>
      <c r="E9" s="8">
        <f t="shared" si="4"/>
        <v>51.969241404663826</v>
      </c>
      <c r="F9" s="8">
        <f t="shared" si="9"/>
        <v>42.967192773892492</v>
      </c>
      <c r="G9" s="8">
        <f t="shared" si="1"/>
        <v>-208.99762967882197</v>
      </c>
      <c r="H9" s="8">
        <f t="shared" si="2"/>
        <v>169.38798860199407</v>
      </c>
      <c r="I9" s="6"/>
      <c r="J9" s="6"/>
    </row>
    <row r="10" spans="1:12">
      <c r="A10" s="11">
        <f t="shared" si="5"/>
        <v>0.79999999999999993</v>
      </c>
      <c r="B10" s="8">
        <f t="shared" si="3"/>
        <v>159.8154055914784</v>
      </c>
      <c r="C10" s="8">
        <f t="shared" si="8"/>
        <v>132.57650095955856</v>
      </c>
      <c r="D10" s="8">
        <f t="shared" si="0"/>
        <v>-202.08305917360437</v>
      </c>
      <c r="E10" s="8">
        <f t="shared" si="4"/>
        <v>50.535866800474693</v>
      </c>
      <c r="F10" s="8">
        <f t="shared" si="9"/>
        <v>48.164116914358871</v>
      </c>
      <c r="G10" s="8">
        <f t="shared" si="1"/>
        <v>-206.40594300323534</v>
      </c>
      <c r="H10" s="8">
        <f t="shared" si="2"/>
        <v>167.6151475781472</v>
      </c>
      <c r="I10" s="6"/>
      <c r="J10" s="6"/>
    </row>
    <row r="11" spans="1:12">
      <c r="A11" s="11">
        <f t="shared" si="5"/>
        <v>0.89999999999999991</v>
      </c>
      <c r="B11" s="8">
        <f t="shared" si="3"/>
        <v>158.41205101388394</v>
      </c>
      <c r="C11" s="8">
        <f t="shared" si="8"/>
        <v>148.41770606094695</v>
      </c>
      <c r="D11" s="8">
        <f t="shared" si="0"/>
        <v>-198.24889692427769</v>
      </c>
      <c r="E11" s="8">
        <f t="shared" si="4"/>
        <v>49.10249219628556</v>
      </c>
      <c r="F11" s="8">
        <f t="shared" si="9"/>
        <v>53.074366133987425</v>
      </c>
      <c r="G11" s="8">
        <f t="shared" si="1"/>
        <v>-203.96603770245559</v>
      </c>
      <c r="H11" s="8">
        <f t="shared" si="2"/>
        <v>165.84761875381767</v>
      </c>
      <c r="I11" s="6"/>
      <c r="J11" s="6"/>
    </row>
    <row r="12" spans="1:12">
      <c r="A12" s="11">
        <f t="shared" si="5"/>
        <v>0.99999999999999989</v>
      </c>
      <c r="B12" s="8">
        <f t="shared" si="3"/>
        <v>157.06194868975234</v>
      </c>
      <c r="C12" s="8">
        <f t="shared" si="8"/>
        <v>164.25891116233535</v>
      </c>
      <c r="D12" s="8">
        <f t="shared" si="0"/>
        <v>-194.41473467495098</v>
      </c>
      <c r="E12" s="8">
        <f t="shared" si="4"/>
        <v>47.703005165718366</v>
      </c>
      <c r="F12" s="8">
        <f t="shared" si="9"/>
        <v>57.984615353615986</v>
      </c>
      <c r="G12" s="8">
        <f t="shared" si="1"/>
        <v>-201.52613240167588</v>
      </c>
      <c r="H12" s="8">
        <f t="shared" si="2"/>
        <v>164.14637500737857</v>
      </c>
      <c r="I12" s="6"/>
      <c r="J12" s="6"/>
    </row>
    <row r="13" spans="1:12">
      <c r="A13" s="11">
        <f t="shared" si="5"/>
        <v>1.0999999999999999</v>
      </c>
      <c r="B13" s="8">
        <f t="shared" si="3"/>
        <v>155.71184636562074</v>
      </c>
      <c r="C13" s="8">
        <f t="shared" si="8"/>
        <v>179.83009579889745</v>
      </c>
      <c r="D13" s="8">
        <f t="shared" si="0"/>
        <v>-190.80064943158021</v>
      </c>
      <c r="E13" s="8">
        <f t="shared" si="4"/>
        <v>46.303518135151172</v>
      </c>
      <c r="F13" s="8">
        <f t="shared" si="9"/>
        <v>62.614967167131098</v>
      </c>
      <c r="G13" s="8">
        <f t="shared" si="1"/>
        <v>-199.22659177787665</v>
      </c>
      <c r="H13" s="8">
        <f t="shared" si="2"/>
        <v>162.45059215122285</v>
      </c>
      <c r="I13" s="6"/>
      <c r="J13" s="6"/>
    </row>
    <row r="14" spans="1:12">
      <c r="A14" s="11">
        <f t="shared" si="5"/>
        <v>1.2</v>
      </c>
      <c r="B14" s="8">
        <f t="shared" si="3"/>
        <v>154.4119396698693</v>
      </c>
      <c r="C14" s="8">
        <f t="shared" si="8"/>
        <v>195.40128043545951</v>
      </c>
      <c r="D14" s="8">
        <f t="shared" si="0"/>
        <v>-187.18656418820942</v>
      </c>
      <c r="E14" s="8">
        <f t="shared" si="4"/>
        <v>44.93596916880341</v>
      </c>
      <c r="F14" s="8">
        <f t="shared" si="9"/>
        <v>67.245318980646218</v>
      </c>
      <c r="G14" s="8">
        <f t="shared" si="1"/>
        <v>-196.92705115407745</v>
      </c>
      <c r="H14" s="8">
        <f t="shared" si="2"/>
        <v>160.81756259112686</v>
      </c>
      <c r="I14" s="6"/>
      <c r="J14" s="6"/>
      <c r="L14" s="2"/>
    </row>
    <row r="15" spans="1:12">
      <c r="A15" s="11">
        <f t="shared" si="5"/>
        <v>1.3</v>
      </c>
      <c r="B15" s="8">
        <f t="shared" si="3"/>
        <v>153.11203297411782</v>
      </c>
      <c r="C15" s="8">
        <f t="shared" si="8"/>
        <v>210.71248373287131</v>
      </c>
      <c r="D15" s="8">
        <f t="shared" si="0"/>
        <v>-183.7768103120149</v>
      </c>
      <c r="E15" s="8">
        <f t="shared" si="4"/>
        <v>43.568420202455655</v>
      </c>
      <c r="F15" s="8">
        <f t="shared" si="9"/>
        <v>71.602161000891783</v>
      </c>
      <c r="G15" s="8">
        <f t="shared" si="1"/>
        <v>-194.75747896121277</v>
      </c>
      <c r="H15" s="8">
        <f t="shared" si="2"/>
        <v>159.19014379164651</v>
      </c>
      <c r="I15" s="6"/>
      <c r="J15" s="6"/>
      <c r="L15" s="2"/>
    </row>
    <row r="16" spans="1:12">
      <c r="A16" s="11">
        <f t="shared" si="5"/>
        <v>1.4000000000000001</v>
      </c>
      <c r="B16" s="8">
        <f t="shared" si="3"/>
        <v>151.85948397109129</v>
      </c>
      <c r="C16" s="8">
        <f t="shared" si="8"/>
        <v>226.02368703028307</v>
      </c>
      <c r="D16" s="8">
        <f t="shared" si="0"/>
        <v>-180.36705643582042</v>
      </c>
      <c r="E16" s="8">
        <f t="shared" si="4"/>
        <v>42.231004183231015</v>
      </c>
      <c r="F16" s="8">
        <f t="shared" si="9"/>
        <v>75.959003021137349</v>
      </c>
      <c r="G16" s="8">
        <f t="shared" si="1"/>
        <v>-192.58790676834806</v>
      </c>
      <c r="H16" s="8">
        <f t="shared" si="2"/>
        <v>157.62220841712062</v>
      </c>
      <c r="I16" s="6"/>
      <c r="J16" s="6"/>
    </row>
    <row r="17" spans="1:10">
      <c r="A17" s="11">
        <f t="shared" si="5"/>
        <v>1.5000000000000002</v>
      </c>
      <c r="B17" s="8">
        <f t="shared" si="3"/>
        <v>150.60693496806476</v>
      </c>
      <c r="C17" s="8">
        <f t="shared" si="8"/>
        <v>241.08438052708954</v>
      </c>
      <c r="D17" s="8">
        <f t="shared" si="0"/>
        <v>-177.14730512682249</v>
      </c>
      <c r="E17" s="8">
        <f t="shared" si="4"/>
        <v>40.893588164006374</v>
      </c>
      <c r="F17" s="8">
        <f t="shared" si="9"/>
        <v>80.048361837537982</v>
      </c>
      <c r="G17" s="8">
        <f t="shared" si="1"/>
        <v>-190.53881609101865</v>
      </c>
      <c r="H17" s="8">
        <f t="shared" si="2"/>
        <v>156.06003464501168</v>
      </c>
      <c r="I17" s="6"/>
      <c r="J17" s="6"/>
    </row>
    <row r="18" spans="1:10">
      <c r="A18" s="11">
        <f t="shared" si="5"/>
        <v>1.6000000000000003</v>
      </c>
      <c r="B18" s="8">
        <f t="shared" si="3"/>
        <v>149.39910473321876</v>
      </c>
      <c r="C18" s="8">
        <f t="shared" si="8"/>
        <v>256.14507402389603</v>
      </c>
      <c r="D18" s="8">
        <f t="shared" si="0"/>
        <v>-173.92755381782456</v>
      </c>
      <c r="E18" s="8">
        <f t="shared" si="4"/>
        <v>39.584631737522422</v>
      </c>
      <c r="F18" s="8">
        <f t="shared" si="9"/>
        <v>84.137720653938629</v>
      </c>
      <c r="G18" s="8">
        <f t="shared" si="1"/>
        <v>-188.4897254136892</v>
      </c>
      <c r="H18" s="8">
        <f t="shared" si="2"/>
        <v>154.55431266995603</v>
      </c>
      <c r="I18" s="6"/>
      <c r="J18" s="6"/>
    </row>
    <row r="19" spans="1:10">
      <c r="A19" s="11">
        <f t="shared" si="5"/>
        <v>1.7000000000000004</v>
      </c>
      <c r="B19" s="8">
        <f t="shared" si="3"/>
        <v>148.19127449837276</v>
      </c>
      <c r="C19" s="8">
        <f t="shared" si="8"/>
        <v>270.96420147373328</v>
      </c>
      <c r="D19" s="8">
        <f t="shared" si="0"/>
        <v>-170.88474230040481</v>
      </c>
      <c r="E19" s="8">
        <f t="shared" si="4"/>
        <v>38.275675311038469</v>
      </c>
      <c r="F19" s="8">
        <f t="shared" si="9"/>
        <v>87.965288185042482</v>
      </c>
      <c r="G19" s="8">
        <f t="shared" si="1"/>
        <v>-186.55244133984257</v>
      </c>
      <c r="H19" s="8">
        <f t="shared" si="2"/>
        <v>153.05450388004957</v>
      </c>
      <c r="I19" s="6"/>
      <c r="J19" s="6"/>
    </row>
    <row r="20" spans="1:10">
      <c r="A20" s="11">
        <f t="shared" ref="A20:A35" si="10">A19+dt/2</f>
        <v>1.8000000000000005</v>
      </c>
      <c r="B20" s="8">
        <f t="shared" si="3"/>
        <v>147.02570553460203</v>
      </c>
      <c r="C20" s="8">
        <f t="shared" si="8"/>
        <v>285.78332892357059</v>
      </c>
      <c r="D20" s="8">
        <f t="shared" si="0"/>
        <v>-167.84193078298509</v>
      </c>
      <c r="E20" s="8">
        <f t="shared" si="4"/>
        <v>36.993625607802386</v>
      </c>
      <c r="F20" s="8">
        <f t="shared" si="9"/>
        <v>91.79285571614632</v>
      </c>
      <c r="G20" s="8">
        <f t="shared" si="1"/>
        <v>-184.61515726599595</v>
      </c>
      <c r="H20" s="8">
        <f t="shared" si="2"/>
        <v>151.60833230254119</v>
      </c>
      <c r="I20" s="6"/>
      <c r="J20" s="6"/>
    </row>
    <row r="21" spans="1:10">
      <c r="A21" s="11">
        <f t="shared" si="10"/>
        <v>1.9000000000000006</v>
      </c>
      <c r="B21" s="8">
        <f t="shared" si="3"/>
        <v>145.86013657083132</v>
      </c>
      <c r="C21" s="8">
        <f t="shared" si="8"/>
        <v>300.36934258065372</v>
      </c>
      <c r="D21" s="8">
        <f t="shared" si="0"/>
        <v>-164.96412980677258</v>
      </c>
      <c r="E21" s="8">
        <f t="shared" si="4"/>
        <v>35.711575904566303</v>
      </c>
      <c r="F21" s="8">
        <f t="shared" si="9"/>
        <v>95.364013306602942</v>
      </c>
      <c r="G21" s="8">
        <f t="shared" si="1"/>
        <v>-182.78173143502195</v>
      </c>
      <c r="H21" s="8">
        <f t="shared" si="2"/>
        <v>150.16822598022912</v>
      </c>
      <c r="I21" s="6"/>
      <c r="J21" s="6"/>
    </row>
    <row r="22" spans="1:10">
      <c r="A22" s="11">
        <f t="shared" si="10"/>
        <v>2.0000000000000004</v>
      </c>
      <c r="B22" s="8">
        <f t="shared" si="3"/>
        <v>144.73453706506353</v>
      </c>
      <c r="C22" s="8">
        <f t="shared" si="8"/>
        <v>314.95535623773685</v>
      </c>
      <c r="D22" s="8">
        <f t="shared" si="0"/>
        <v>-162.08632883056003</v>
      </c>
      <c r="E22" s="8">
        <f t="shared" si="4"/>
        <v>34.454990448982635</v>
      </c>
      <c r="F22" s="8">
        <f t="shared" si="9"/>
        <v>98.935170897059578</v>
      </c>
      <c r="G22" s="8">
        <f t="shared" si="1"/>
        <v>-180.94830560404796</v>
      </c>
      <c r="H22" s="8">
        <f t="shared" si="2"/>
        <v>148.77914029284392</v>
      </c>
      <c r="I22" s="6"/>
      <c r="J22" s="6"/>
    </row>
    <row r="23" spans="1:10">
      <c r="A23" s="11">
        <f t="shared" si="10"/>
        <v>2.1000000000000005</v>
      </c>
      <c r="B23" s="8">
        <f t="shared" si="3"/>
        <v>143.60893755929575</v>
      </c>
      <c r="C23" s="8">
        <f t="shared" si="8"/>
        <v>329.31624999366642</v>
      </c>
      <c r="D23" s="8">
        <f t="shared" si="0"/>
        <v>-159.36262597196136</v>
      </c>
      <c r="E23" s="8">
        <f t="shared" si="4"/>
        <v>33.198404993398967</v>
      </c>
      <c r="F23" s="8">
        <f t="shared" si="9"/>
        <v>102.25501139639948</v>
      </c>
      <c r="G23" s="8">
        <f t="shared" si="1"/>
        <v>-179.21144100910428</v>
      </c>
      <c r="H23" s="8">
        <f t="shared" si="2"/>
        <v>147.3962721408362</v>
      </c>
      <c r="I23" s="6"/>
      <c r="J23" s="6"/>
    </row>
    <row r="24" spans="1:10">
      <c r="A24" s="11">
        <f t="shared" si="10"/>
        <v>2.2000000000000006</v>
      </c>
      <c r="B24" s="8">
        <f t="shared" si="3"/>
        <v>142.5211672598974</v>
      </c>
      <c r="C24" s="8">
        <f t="shared" si="8"/>
        <v>343.67714374959598</v>
      </c>
      <c r="D24" s="8">
        <f t="shared" si="0"/>
        <v>-156.63892311336269</v>
      </c>
      <c r="E24" s="8">
        <f t="shared" si="4"/>
        <v>31.965942657189519</v>
      </c>
      <c r="F24" s="8">
        <f t="shared" si="9"/>
        <v>105.57485189573937</v>
      </c>
      <c r="G24" s="8">
        <f t="shared" si="1"/>
        <v>-177.47457641416059</v>
      </c>
      <c r="H24" s="8">
        <f t="shared" si="2"/>
        <v>146.06198891938442</v>
      </c>
      <c r="I24" s="6"/>
      <c r="J24" s="6"/>
    </row>
    <row r="25" spans="1:10">
      <c r="A25" s="11">
        <f t="shared" si="10"/>
        <v>2.3000000000000007</v>
      </c>
      <c r="B25" s="8">
        <f t="shared" si="3"/>
        <v>141.43339696049904</v>
      </c>
      <c r="C25" s="8">
        <f t="shared" si="8"/>
        <v>357.82048344564589</v>
      </c>
      <c r="D25" s="8">
        <f t="shared" si="0"/>
        <v>-154.05931974560059</v>
      </c>
      <c r="E25" s="8">
        <f t="shared" si="4"/>
        <v>30.733480320980071</v>
      </c>
      <c r="F25" s="8">
        <f t="shared" si="9"/>
        <v>108.64819992783737</v>
      </c>
      <c r="G25" s="8">
        <f t="shared" si="1"/>
        <v>-175.82756108454706</v>
      </c>
      <c r="H25" s="8">
        <f t="shared" si="2"/>
        <v>144.73407542256996</v>
      </c>
      <c r="I25" s="6"/>
      <c r="J25" s="6"/>
    </row>
    <row r="26" spans="1:10">
      <c r="A26" s="11">
        <f t="shared" si="10"/>
        <v>2.4000000000000008</v>
      </c>
      <c r="B26" s="8">
        <f t="shared" si="3"/>
        <v>140.38145448565294</v>
      </c>
      <c r="C26" s="8">
        <f t="shared" si="8"/>
        <v>371.9638231416958</v>
      </c>
      <c r="D26" s="8">
        <f t="shared" si="0"/>
        <v>-151.47971637783846</v>
      </c>
      <c r="E26" s="8">
        <f t="shared" si="4"/>
        <v>29.523893197681922</v>
      </c>
      <c r="F26" s="8">
        <f t="shared" si="9"/>
        <v>111.72154795993538</v>
      </c>
      <c r="G26" s="8">
        <f t="shared" si="1"/>
        <v>-174.18054575493352</v>
      </c>
      <c r="H26" s="8">
        <f t="shared" si="2"/>
        <v>143.4524765664768</v>
      </c>
      <c r="I26" s="6"/>
      <c r="J26" s="6"/>
    </row>
    <row r="27" spans="1:10">
      <c r="A27" s="11">
        <f t="shared" si="10"/>
        <v>2.5000000000000009</v>
      </c>
      <c r="B27" s="8">
        <f t="shared" si="3"/>
        <v>139.32951201080684</v>
      </c>
      <c r="C27" s="8">
        <f t="shared" si="8"/>
        <v>385.8967743427765</v>
      </c>
      <c r="D27" s="8">
        <f t="shared" si="0"/>
        <v>-149.03503649636721</v>
      </c>
      <c r="E27" s="8">
        <f t="shared" si="4"/>
        <v>28.314306074383772</v>
      </c>
      <c r="F27" s="8">
        <f t="shared" si="9"/>
        <v>114.55297856737376</v>
      </c>
      <c r="G27" s="8">
        <f t="shared" si="1"/>
        <v>-172.61719415023092</v>
      </c>
      <c r="H27" s="8">
        <f t="shared" si="2"/>
        <v>142.17739920832514</v>
      </c>
      <c r="I27" s="6"/>
      <c r="J27" s="6"/>
    </row>
    <row r="28" spans="1:10">
      <c r="A28" s="11">
        <f t="shared" si="10"/>
        <v>2.600000000000001</v>
      </c>
      <c r="B28" s="8">
        <f t="shared" si="3"/>
        <v>138.3115234232034</v>
      </c>
      <c r="C28" s="8">
        <f t="shared" si="8"/>
        <v>399.82972554385719</v>
      </c>
      <c r="D28" s="8">
        <f t="shared" si="0"/>
        <v>-146.59035661489597</v>
      </c>
      <c r="E28" s="8">
        <f t="shared" si="4"/>
        <v>27.126432167817605</v>
      </c>
      <c r="F28" s="8">
        <f t="shared" si="9"/>
        <v>117.38440917481213</v>
      </c>
      <c r="G28" s="8">
        <f t="shared" si="1"/>
        <v>-171.05384254552831</v>
      </c>
      <c r="H28" s="8">
        <f t="shared" si="2"/>
        <v>140.94651763630966</v>
      </c>
      <c r="I28" s="6"/>
      <c r="J28" s="6"/>
    </row>
    <row r="29" spans="1:10">
      <c r="A29" s="11">
        <f t="shared" si="10"/>
        <v>2.7000000000000011</v>
      </c>
      <c r="B29" s="8">
        <f t="shared" si="3"/>
        <v>137.29353483559996</v>
      </c>
      <c r="C29" s="8">
        <f t="shared" si="8"/>
        <v>413.55907902741717</v>
      </c>
      <c r="D29" s="8">
        <f t="shared" si="0"/>
        <v>-144.27216597197778</v>
      </c>
      <c r="E29" s="8">
        <f t="shared" si="4"/>
        <v>25.938558261251433</v>
      </c>
      <c r="F29" s="8">
        <f t="shared" si="9"/>
        <v>119.97826500093728</v>
      </c>
      <c r="G29" s="8">
        <f t="shared" si="1"/>
        <v>-169.56844366541765</v>
      </c>
      <c r="H29" s="8">
        <f t="shared" si="2"/>
        <v>139.7223085707019</v>
      </c>
      <c r="I29" s="6"/>
      <c r="J29" s="6"/>
    </row>
    <row r="30" spans="1:10">
      <c r="A30" s="11">
        <f t="shared" si="10"/>
        <v>2.8000000000000012</v>
      </c>
      <c r="B30" s="8">
        <f t="shared" si="3"/>
        <v>136.30774334025926</v>
      </c>
      <c r="C30" s="8">
        <f t="shared" si="8"/>
        <v>427.2884325109772</v>
      </c>
      <c r="D30" s="8">
        <f t="shared" si="0"/>
        <v>-141.9539753290596</v>
      </c>
      <c r="E30" s="8">
        <f t="shared" si="4"/>
        <v>24.771314894686803</v>
      </c>
      <c r="F30" s="8">
        <f t="shared" si="9"/>
        <v>122.57212082706242</v>
      </c>
      <c r="G30" s="8">
        <f t="shared" si="1"/>
        <v>-168.08304478530701</v>
      </c>
      <c r="H30" s="8">
        <f t="shared" si="2"/>
        <v>138.54031520148106</v>
      </c>
      <c r="I30" s="6"/>
      <c r="J30" s="6"/>
    </row>
    <row r="31" spans="1:10">
      <c r="A31" s="11">
        <f t="shared" si="10"/>
        <v>2.9000000000000012</v>
      </c>
      <c r="B31" s="8">
        <f t="shared" si="3"/>
        <v>135.32195184491857</v>
      </c>
      <c r="C31" s="8">
        <f t="shared" si="8"/>
        <v>440.82062769546906</v>
      </c>
      <c r="D31" s="8">
        <f t="shared" si="0"/>
        <v>-139.75450955534677</v>
      </c>
      <c r="E31" s="8">
        <f t="shared" si="4"/>
        <v>23.604071528122169</v>
      </c>
      <c r="F31" s="8">
        <f t="shared" si="9"/>
        <v>124.93252797987464</v>
      </c>
      <c r="G31" s="8">
        <f t="shared" si="1"/>
        <v>-166.67031614344359</v>
      </c>
      <c r="H31" s="8">
        <f t="shared" si="2"/>
        <v>137.36514420996022</v>
      </c>
      <c r="I31" s="6"/>
      <c r="J31" s="6"/>
    </row>
    <row r="32" spans="1:10">
      <c r="A32" s="11">
        <f t="shared" si="10"/>
        <v>3.0000000000000013</v>
      </c>
      <c r="B32" s="8">
        <f t="shared" si="3"/>
        <v>134.3667084853239</v>
      </c>
      <c r="C32" s="8">
        <f t="shared" si="8"/>
        <v>454.35282287996091</v>
      </c>
      <c r="D32" s="8">
        <f t="shared" si="0"/>
        <v>-137.55504378163394</v>
      </c>
      <c r="E32" s="8">
        <f t="shared" si="4"/>
        <v>22.45644939269453</v>
      </c>
      <c r="F32" s="8">
        <f t="shared" si="9"/>
        <v>127.29293513268685</v>
      </c>
      <c r="G32" s="8">
        <f t="shared" si="1"/>
        <v>-165.25758750158013</v>
      </c>
      <c r="H32" s="8">
        <f t="shared" si="2"/>
        <v>136.23033608013549</v>
      </c>
      <c r="I32" s="6"/>
      <c r="J32" s="6"/>
    </row>
    <row r="33" spans="1:10">
      <c r="A33" s="11">
        <f t="shared" si="10"/>
        <v>3.1000000000000014</v>
      </c>
      <c r="B33" s="8">
        <f t="shared" si="3"/>
        <v>133.41146512572922</v>
      </c>
      <c r="C33" s="8">
        <f t="shared" si="8"/>
        <v>467.69396939253386</v>
      </c>
      <c r="D33" s="8">
        <f t="shared" si="0"/>
        <v>-135.4671443612817</v>
      </c>
      <c r="E33" s="8">
        <f t="shared" si="4"/>
        <v>21.308827257266891</v>
      </c>
      <c r="F33" s="8">
        <f t="shared" si="9"/>
        <v>129.42381785841354</v>
      </c>
      <c r="G33" s="8">
        <f t="shared" si="1"/>
        <v>-163.91263423343696</v>
      </c>
      <c r="H33" s="8">
        <f t="shared" si="2"/>
        <v>135.1024986670258</v>
      </c>
      <c r="I33" s="6"/>
      <c r="J33" s="6"/>
    </row>
    <row r="34" spans="1:10">
      <c r="A34" s="11">
        <f t="shared" si="10"/>
        <v>3.2000000000000015</v>
      </c>
      <c r="B34" s="8">
        <f t="shared" si="3"/>
        <v>132.48522036919499</v>
      </c>
      <c r="C34" s="8">
        <f t="shared" si="8"/>
        <v>481.03511590510675</v>
      </c>
      <c r="D34" s="8">
        <f t="shared" si="0"/>
        <v>-133.37924494092945</v>
      </c>
      <c r="E34" s="8">
        <f t="shared" si="4"/>
        <v>20.179885028341239</v>
      </c>
      <c r="F34" s="8">
        <f t="shared" si="9"/>
        <v>131.55470058414022</v>
      </c>
      <c r="G34" s="8">
        <f t="shared" si="1"/>
        <v>-162.56768096529382</v>
      </c>
      <c r="H34" s="8">
        <f t="shared" si="2"/>
        <v>134.0132880576819</v>
      </c>
      <c r="I34" s="6"/>
      <c r="J34" s="6"/>
    </row>
    <row r="35" spans="1:10">
      <c r="A35" s="11">
        <f t="shared" si="10"/>
        <v>3.3000000000000016</v>
      </c>
      <c r="B35" s="8">
        <f t="shared" si="3"/>
        <v>131.55897561266076</v>
      </c>
      <c r="C35" s="8">
        <f t="shared" si="8"/>
        <v>494.19101346637285</v>
      </c>
      <c r="D35" s="8">
        <f t="shared" ref="D35:D66" si="11">IF(ROW()=EVEN(ROW()),-b*H34*B34,AVERAGE(D34,D36))</f>
        <v>-131.39630206613361</v>
      </c>
      <c r="E35" s="8">
        <f t="shared" si="4"/>
        <v>19.050942799415587</v>
      </c>
      <c r="F35" s="8">
        <f t="shared" si="9"/>
        <v>133.4597948640818</v>
      </c>
      <c r="G35" s="8">
        <f t="shared" ref="G35:G66" si="12">IF(ROW()=EVEN(ROW()),-m*g-b*H34*E34,AVERAGE(G34,G36))</f>
        <v>-161.28595944242517</v>
      </c>
      <c r="H35" s="8">
        <f t="shared" si="2"/>
        <v>132.93119455492482</v>
      </c>
      <c r="I35" s="6"/>
      <c r="J35" s="6"/>
    </row>
    <row r="36" spans="1:10">
      <c r="A36" s="11">
        <f t="shared" ref="A36:A99" si="13">A35+dt/2</f>
        <v>3.4000000000000017</v>
      </c>
      <c r="B36" s="8">
        <f t="shared" si="3"/>
        <v>130.66027172938757</v>
      </c>
      <c r="C36" s="8">
        <f t="shared" si="8"/>
        <v>507.3469110276389</v>
      </c>
      <c r="D36" s="8">
        <f t="shared" si="11"/>
        <v>-129.4133591913378</v>
      </c>
      <c r="E36" s="8">
        <f t="shared" si="4"/>
        <v>17.939802258307555</v>
      </c>
      <c r="F36" s="8">
        <f t="shared" si="9"/>
        <v>135.36488914402335</v>
      </c>
      <c r="G36" s="8">
        <f t="shared" si="12"/>
        <v>-160.00423791955654</v>
      </c>
      <c r="H36" s="8">
        <f t="shared" si="2"/>
        <v>131.8860990152661</v>
      </c>
      <c r="I36" s="6"/>
      <c r="J36" s="6"/>
    </row>
    <row r="37" spans="1:10">
      <c r="A37" s="11">
        <f t="shared" si="13"/>
        <v>3.5000000000000018</v>
      </c>
      <c r="B37" s="8">
        <f t="shared" ref="B37:B100" si="14">IF(ROW()=ODD(ROW()),B35+D36/m*dt,AVERAGE(B36,B38))</f>
        <v>129.76156784611439</v>
      </c>
      <c r="C37" s="8">
        <f t="shared" ref="C37:C100" si="15">IF(ROW()=EVEN(ROW()),C35+B36*dt,AVERAGE(C36,C38))</f>
        <v>520.32306781225032</v>
      </c>
      <c r="D37" s="8">
        <f t="shared" si="11"/>
        <v>-127.52926065719961</v>
      </c>
      <c r="E37" s="8">
        <f t="shared" ref="E37:E100" si="16">IF(ROW()=ODD(ROW()),E35+G36/m*dt,AVERAGE(E36,E38))</f>
        <v>16.828661717199523</v>
      </c>
      <c r="F37" s="8">
        <f t="shared" ref="F37:F100" si="17">IF(ROW()=EVEN(ROW()),F35+E36*dt,AVERAGE(F36,F38))</f>
        <v>137.0477553157433</v>
      </c>
      <c r="G37" s="8">
        <f t="shared" si="12"/>
        <v>-158.7815233294574</v>
      </c>
      <c r="H37" s="8">
        <f t="shared" ref="H37:H100" si="18">SQRT(B37^2+E37^2)</f>
        <v>130.84826458564012</v>
      </c>
      <c r="I37" s="6"/>
      <c r="J37" s="6"/>
    </row>
    <row r="38" spans="1:10">
      <c r="A38" s="11">
        <f t="shared" si="13"/>
        <v>3.6000000000000019</v>
      </c>
      <c r="B38" s="8">
        <f t="shared" si="14"/>
        <v>128.88903199803758</v>
      </c>
      <c r="C38" s="8">
        <f t="shared" si="15"/>
        <v>533.29922459686179</v>
      </c>
      <c r="D38" s="8">
        <f t="shared" si="11"/>
        <v>-125.64516212306143</v>
      </c>
      <c r="E38" s="8">
        <f t="shared" si="16"/>
        <v>15.734503323176202</v>
      </c>
      <c r="F38" s="8">
        <f t="shared" si="17"/>
        <v>138.73062148746325</v>
      </c>
      <c r="G38" s="8">
        <f t="shared" si="12"/>
        <v>-157.55880873935826</v>
      </c>
      <c r="H38" s="8">
        <f t="shared" si="18"/>
        <v>129.84589775660299</v>
      </c>
      <c r="I38" s="6"/>
      <c r="J38" s="6"/>
    </row>
    <row r="39" spans="1:10">
      <c r="A39" s="11">
        <f t="shared" si="13"/>
        <v>3.700000000000002</v>
      </c>
      <c r="B39" s="8">
        <f t="shared" si="14"/>
        <v>128.01649614996074</v>
      </c>
      <c r="C39" s="8">
        <f t="shared" si="15"/>
        <v>546.1008742118579</v>
      </c>
      <c r="D39" s="8">
        <f t="shared" si="11"/>
        <v>-123.85424753837282</v>
      </c>
      <c r="E39" s="8">
        <f t="shared" si="16"/>
        <v>14.640344929152882</v>
      </c>
      <c r="F39" s="8">
        <f t="shared" si="17"/>
        <v>140.19465598037854</v>
      </c>
      <c r="G39" s="8">
        <f t="shared" si="12"/>
        <v>-156.39116616362242</v>
      </c>
      <c r="H39" s="8">
        <f t="shared" si="18"/>
        <v>128.85093319862875</v>
      </c>
      <c r="I39" s="6"/>
      <c r="J39" s="6"/>
    </row>
    <row r="40" spans="1:10">
      <c r="A40" s="11">
        <f t="shared" si="13"/>
        <v>3.800000000000002</v>
      </c>
      <c r="B40" s="8">
        <f t="shared" si="14"/>
        <v>127.16883411556016</v>
      </c>
      <c r="C40" s="8">
        <f t="shared" si="15"/>
        <v>558.90252382685389</v>
      </c>
      <c r="D40" s="8">
        <f t="shared" si="11"/>
        <v>-122.0633329536842</v>
      </c>
      <c r="E40" s="8">
        <f t="shared" si="16"/>
        <v>13.562403793125892</v>
      </c>
      <c r="F40" s="8">
        <f t="shared" si="17"/>
        <v>141.65869047329383</v>
      </c>
      <c r="G40" s="8">
        <f t="shared" si="12"/>
        <v>-155.2235235878866</v>
      </c>
      <c r="H40" s="8">
        <f t="shared" si="18"/>
        <v>127.88999635217233</v>
      </c>
      <c r="I40" s="6"/>
      <c r="J40" s="6"/>
    </row>
    <row r="41" spans="1:10">
      <c r="A41" s="11">
        <f t="shared" si="13"/>
        <v>3.9000000000000021</v>
      </c>
      <c r="B41" s="8">
        <f t="shared" si="14"/>
        <v>126.32117208115957</v>
      </c>
      <c r="C41" s="8">
        <f t="shared" si="15"/>
        <v>571.53464103496981</v>
      </c>
      <c r="D41" s="8">
        <f t="shared" si="11"/>
        <v>-120.36035264092483</v>
      </c>
      <c r="E41" s="8">
        <f t="shared" si="16"/>
        <v>12.4844626570989</v>
      </c>
      <c r="F41" s="8">
        <f t="shared" si="17"/>
        <v>142.9071367390037</v>
      </c>
      <c r="G41" s="8">
        <f t="shared" si="12"/>
        <v>-154.10728217383934</v>
      </c>
      <c r="H41" s="8">
        <f t="shared" si="18"/>
        <v>126.93659962278187</v>
      </c>
      <c r="I41" s="6"/>
      <c r="J41" s="6"/>
    </row>
    <row r="42" spans="1:10">
      <c r="A42" s="11">
        <f t="shared" si="13"/>
        <v>4.0000000000000018</v>
      </c>
      <c r="B42" s="8">
        <f t="shared" si="14"/>
        <v>125.49716255110286</v>
      </c>
      <c r="C42" s="8">
        <f t="shared" si="15"/>
        <v>584.16675824308584</v>
      </c>
      <c r="D42" s="8">
        <f t="shared" si="11"/>
        <v>-118.65737232816547</v>
      </c>
      <c r="E42" s="8">
        <f t="shared" si="16"/>
        <v>11.422024874044789</v>
      </c>
      <c r="F42" s="8">
        <f t="shared" si="17"/>
        <v>144.15558300471361</v>
      </c>
      <c r="G42" s="8">
        <f t="shared" si="12"/>
        <v>-152.99104075979204</v>
      </c>
      <c r="H42" s="8">
        <f t="shared" si="18"/>
        <v>126.01587384373936</v>
      </c>
      <c r="I42" s="6"/>
      <c r="J42" s="6"/>
    </row>
    <row r="43" spans="1:10">
      <c r="A43" s="11">
        <f t="shared" si="13"/>
        <v>4.1000000000000014</v>
      </c>
      <c r="B43" s="8">
        <f t="shared" si="14"/>
        <v>124.67315302104616</v>
      </c>
      <c r="C43" s="8">
        <f t="shared" si="15"/>
        <v>596.6340735451904</v>
      </c>
      <c r="D43" s="8">
        <f t="shared" si="11"/>
        <v>-117.03745036943653</v>
      </c>
      <c r="E43" s="8">
        <f t="shared" si="16"/>
        <v>10.359587090990678</v>
      </c>
      <c r="F43" s="8">
        <f t="shared" si="17"/>
        <v>145.19154171381268</v>
      </c>
      <c r="G43" s="8">
        <f t="shared" si="12"/>
        <v>-151.92277063395744</v>
      </c>
      <c r="H43" s="8">
        <f t="shared" si="18"/>
        <v>125.10282222597942</v>
      </c>
      <c r="I43" s="6"/>
      <c r="J43" s="6"/>
    </row>
    <row r="44" spans="1:10">
      <c r="A44" s="11">
        <f t="shared" si="13"/>
        <v>4.2000000000000011</v>
      </c>
      <c r="B44" s="8">
        <f t="shared" si="14"/>
        <v>123.87164240708292</v>
      </c>
      <c r="C44" s="8">
        <f t="shared" si="15"/>
        <v>609.10138884729508</v>
      </c>
      <c r="D44" s="8">
        <f t="shared" si="11"/>
        <v>-115.41752841070759</v>
      </c>
      <c r="E44" s="8">
        <f t="shared" si="16"/>
        <v>9.3119863930176017</v>
      </c>
      <c r="F44" s="8">
        <f t="shared" si="17"/>
        <v>146.22750042291173</v>
      </c>
      <c r="G44" s="8">
        <f t="shared" si="12"/>
        <v>-150.85450050812281</v>
      </c>
      <c r="H44" s="8">
        <f t="shared" si="18"/>
        <v>124.22116117317519</v>
      </c>
      <c r="I44" s="4"/>
      <c r="J44" s="4"/>
    </row>
    <row r="45" spans="1:10">
      <c r="A45" s="11">
        <f t="shared" si="13"/>
        <v>4.3000000000000007</v>
      </c>
      <c r="B45" s="8">
        <f t="shared" si="14"/>
        <v>123.07013179311967</v>
      </c>
      <c r="C45" s="8">
        <f t="shared" si="15"/>
        <v>621.40840202660706</v>
      </c>
      <c r="D45" s="8">
        <f t="shared" si="11"/>
        <v>-113.87612936775346</v>
      </c>
      <c r="E45" s="8">
        <f t="shared" si="16"/>
        <v>8.2643856950445276</v>
      </c>
      <c r="F45" s="8">
        <f t="shared" si="17"/>
        <v>147.05393899241619</v>
      </c>
      <c r="G45" s="8">
        <f t="shared" si="12"/>
        <v>-149.83099212524732</v>
      </c>
      <c r="H45" s="8">
        <f t="shared" si="18"/>
        <v>123.34730402603984</v>
      </c>
    </row>
    <row r="46" spans="1:10">
      <c r="A46" s="11">
        <f t="shared" si="13"/>
        <v>4.4000000000000004</v>
      </c>
      <c r="B46" s="8">
        <f t="shared" si="14"/>
        <v>122.29002949919746</v>
      </c>
      <c r="C46" s="8">
        <f t="shared" si="15"/>
        <v>633.71541520591904</v>
      </c>
      <c r="D46" s="8">
        <f t="shared" si="11"/>
        <v>-112.33473032479935</v>
      </c>
      <c r="E46" s="8">
        <f t="shared" si="16"/>
        <v>7.2310003912780569</v>
      </c>
      <c r="F46" s="8">
        <f t="shared" si="17"/>
        <v>147.88037756192062</v>
      </c>
      <c r="G46" s="8">
        <f t="shared" si="12"/>
        <v>-148.80748374237183</v>
      </c>
      <c r="H46" s="8">
        <f t="shared" si="18"/>
        <v>122.50362721802669</v>
      </c>
    </row>
    <row r="47" spans="1:10">
      <c r="A47" s="11">
        <f t="shared" si="13"/>
        <v>4.5</v>
      </c>
      <c r="B47" s="8">
        <f t="shared" si="14"/>
        <v>121.50992720527523</v>
      </c>
      <c r="C47" s="8">
        <f t="shared" si="15"/>
        <v>645.86640792644653</v>
      </c>
      <c r="D47" s="8">
        <f t="shared" si="11"/>
        <v>-110.86762922255338</v>
      </c>
      <c r="E47" s="8">
        <f t="shared" si="16"/>
        <v>6.1976150875115854</v>
      </c>
      <c r="F47" s="8">
        <f t="shared" si="17"/>
        <v>148.50013907067176</v>
      </c>
      <c r="G47" s="8">
        <f t="shared" si="12"/>
        <v>-147.82572940247098</v>
      </c>
      <c r="H47" s="8">
        <f t="shared" si="18"/>
        <v>121.66787925415746</v>
      </c>
    </row>
    <row r="48" spans="1:10">
      <c r="A48" s="11">
        <f t="shared" si="13"/>
        <v>4.5999999999999996</v>
      </c>
      <c r="B48" s="8">
        <f t="shared" si="14"/>
        <v>120.75020131555087</v>
      </c>
      <c r="C48" s="8">
        <f t="shared" si="15"/>
        <v>658.01740064697412</v>
      </c>
      <c r="D48" s="8">
        <f t="shared" si="11"/>
        <v>-109.40052812030738</v>
      </c>
      <c r="E48" s="8">
        <f t="shared" si="16"/>
        <v>5.177865260688181</v>
      </c>
      <c r="F48" s="8">
        <f t="shared" si="17"/>
        <v>149.11990057942293</v>
      </c>
      <c r="G48" s="8">
        <f t="shared" si="12"/>
        <v>-146.84397506257017</v>
      </c>
      <c r="H48" s="8">
        <f t="shared" si="18"/>
        <v>120.86116583255311</v>
      </c>
    </row>
    <row r="49" spans="1:8">
      <c r="A49" s="11">
        <f t="shared" si="13"/>
        <v>4.6999999999999993</v>
      </c>
      <c r="B49" s="8">
        <f t="shared" si="14"/>
        <v>119.99047542582652</v>
      </c>
      <c r="C49" s="8">
        <f t="shared" si="15"/>
        <v>670.01644818955674</v>
      </c>
      <c r="D49" s="8">
        <f t="shared" si="11"/>
        <v>-108.0037833360895</v>
      </c>
      <c r="E49" s="8">
        <f t="shared" si="16"/>
        <v>4.1581154338647774</v>
      </c>
      <c r="F49" s="8">
        <f t="shared" si="17"/>
        <v>149.5357121228094</v>
      </c>
      <c r="G49" s="8">
        <f t="shared" si="12"/>
        <v>-145.9011523616102</v>
      </c>
      <c r="H49" s="8">
        <f t="shared" si="18"/>
        <v>120.06250087715657</v>
      </c>
    </row>
    <row r="50" spans="1:8">
      <c r="A50" s="11">
        <f t="shared" si="13"/>
        <v>4.7999999999999989</v>
      </c>
      <c r="B50" s="8">
        <f t="shared" si="14"/>
        <v>119.2501487692163</v>
      </c>
      <c r="C50" s="8">
        <f t="shared" si="15"/>
        <v>682.01549573213947</v>
      </c>
      <c r="D50" s="8">
        <f t="shared" si="11"/>
        <v>-106.6070385518716</v>
      </c>
      <c r="E50" s="8">
        <f t="shared" si="16"/>
        <v>3.1514603667769285</v>
      </c>
      <c r="F50" s="8">
        <f t="shared" si="17"/>
        <v>149.9515236661959</v>
      </c>
      <c r="G50" s="8">
        <f t="shared" si="12"/>
        <v>-144.95832966065024</v>
      </c>
      <c r="H50" s="8">
        <f t="shared" si="18"/>
        <v>119.29178380728317</v>
      </c>
    </row>
    <row r="51" spans="1:8">
      <c r="A51" s="11">
        <f t="shared" si="13"/>
        <v>4.8999999999999986</v>
      </c>
      <c r="B51" s="8">
        <f t="shared" si="14"/>
        <v>118.50982211260607</v>
      </c>
      <c r="C51" s="8">
        <f t="shared" si="15"/>
        <v>693.86647794340001</v>
      </c>
      <c r="D51" s="8">
        <f t="shared" si="11"/>
        <v>-105.27696729775425</v>
      </c>
      <c r="E51" s="8">
        <f t="shared" si="16"/>
        <v>2.1448052996890796</v>
      </c>
      <c r="F51" s="8">
        <f t="shared" si="17"/>
        <v>150.16600419616481</v>
      </c>
      <c r="G51" s="8">
        <f t="shared" si="12"/>
        <v>-144.05178666886263</v>
      </c>
      <c r="H51" s="8">
        <f t="shared" si="18"/>
        <v>118.52922899831547</v>
      </c>
    </row>
    <row r="52" spans="1:8">
      <c r="A52" s="11">
        <f t="shared" si="13"/>
        <v>4.9999999999999982</v>
      </c>
      <c r="B52" s="8">
        <f t="shared" si="14"/>
        <v>117.78796866785859</v>
      </c>
      <c r="C52" s="8">
        <f t="shared" si="15"/>
        <v>705.71746015466067</v>
      </c>
      <c r="D52" s="8">
        <f t="shared" si="11"/>
        <v>-103.94689604363691</v>
      </c>
      <c r="E52" s="8">
        <f t="shared" si="16"/>
        <v>1.1507411074871698</v>
      </c>
      <c r="F52" s="8">
        <f t="shared" si="17"/>
        <v>150.38048472613372</v>
      </c>
      <c r="G52" s="8">
        <f t="shared" si="12"/>
        <v>-143.145243677075</v>
      </c>
      <c r="H52" s="8">
        <f t="shared" si="18"/>
        <v>117.79358967276997</v>
      </c>
    </row>
    <row r="53" spans="1:8">
      <c r="A53" s="11">
        <f t="shared" si="13"/>
        <v>5.0999999999999979</v>
      </c>
      <c r="B53" s="8">
        <f t="shared" si="14"/>
        <v>117.06611522311111</v>
      </c>
      <c r="C53" s="8">
        <f t="shared" si="15"/>
        <v>717.42407167697183</v>
      </c>
      <c r="D53" s="8">
        <f t="shared" si="11"/>
        <v>-102.68005216865501</v>
      </c>
      <c r="E53" s="8">
        <f t="shared" si="16"/>
        <v>0.15667691528526007</v>
      </c>
      <c r="F53" s="8">
        <f t="shared" si="17"/>
        <v>150.39615241766222</v>
      </c>
      <c r="G53" s="8">
        <f t="shared" si="12"/>
        <v>-142.27248566324181</v>
      </c>
      <c r="H53" s="8">
        <f t="shared" si="18"/>
        <v>117.06622006832932</v>
      </c>
    </row>
    <row r="54" spans="1:8">
      <c r="A54" s="11">
        <f t="shared" si="13"/>
        <v>5.1999999999999975</v>
      </c>
      <c r="B54" s="8">
        <f t="shared" si="14"/>
        <v>116.36185683218282</v>
      </c>
      <c r="C54" s="8">
        <f t="shared" si="15"/>
        <v>729.13068319928288</v>
      </c>
      <c r="D54" s="8">
        <f t="shared" si="11"/>
        <v>-101.41320829367311</v>
      </c>
      <c r="E54" s="8">
        <f t="shared" si="16"/>
        <v>-0.82526563783563334</v>
      </c>
      <c r="F54" s="8">
        <f t="shared" si="17"/>
        <v>150.41182010919076</v>
      </c>
      <c r="G54" s="8">
        <f t="shared" si="12"/>
        <v>-141.39972764940865</v>
      </c>
      <c r="H54" s="8">
        <f t="shared" si="18"/>
        <v>116.36478328431848</v>
      </c>
    </row>
    <row r="55" spans="1:8">
      <c r="A55" s="11">
        <f t="shared" si="13"/>
        <v>5.2999999999999972</v>
      </c>
      <c r="B55" s="8">
        <f t="shared" si="14"/>
        <v>115.65759844125454</v>
      </c>
      <c r="C55" s="8">
        <f t="shared" si="15"/>
        <v>740.69644304340841</v>
      </c>
      <c r="D55" s="8">
        <f t="shared" si="11"/>
        <v>-100.20636216638562</v>
      </c>
      <c r="E55" s="8">
        <f t="shared" si="16"/>
        <v>-1.8072081909565267</v>
      </c>
      <c r="F55" s="8">
        <f t="shared" si="17"/>
        <v>150.2310992900951</v>
      </c>
      <c r="G55" s="8">
        <f t="shared" si="12"/>
        <v>-140.55840519034808</v>
      </c>
      <c r="H55" s="8">
        <f t="shared" si="18"/>
        <v>115.67171684834605</v>
      </c>
    </row>
    <row r="56" spans="1:8">
      <c r="A56" s="11">
        <f t="shared" si="13"/>
        <v>5.3999999999999968</v>
      </c>
      <c r="B56" s="8">
        <f t="shared" si="14"/>
        <v>114.97010180209413</v>
      </c>
      <c r="C56" s="8">
        <f t="shared" si="15"/>
        <v>752.26220288753382</v>
      </c>
      <c r="D56" s="8">
        <f t="shared" si="11"/>
        <v>-98.99951603909814</v>
      </c>
      <c r="E56" s="8">
        <f t="shared" si="16"/>
        <v>-2.7774657099238009</v>
      </c>
      <c r="F56" s="8">
        <f t="shared" si="17"/>
        <v>150.05037847099945</v>
      </c>
      <c r="G56" s="8">
        <f t="shared" si="12"/>
        <v>-139.71708273128752</v>
      </c>
      <c r="H56" s="8">
        <f t="shared" si="18"/>
        <v>115.00364613417129</v>
      </c>
    </row>
    <row r="57" spans="1:8">
      <c r="A57" s="11">
        <f t="shared" si="13"/>
        <v>5.4999999999999964</v>
      </c>
      <c r="B57" s="8">
        <f t="shared" si="14"/>
        <v>114.28260516293373</v>
      </c>
      <c r="C57" s="8">
        <f t="shared" si="15"/>
        <v>763.69046340382715</v>
      </c>
      <c r="D57" s="8">
        <f t="shared" si="11"/>
        <v>-97.849636300267179</v>
      </c>
      <c r="E57" s="8">
        <f t="shared" si="16"/>
        <v>-3.7477232288910756</v>
      </c>
      <c r="F57" s="8">
        <f t="shared" si="17"/>
        <v>149.67560614811032</v>
      </c>
      <c r="G57" s="8">
        <f t="shared" si="12"/>
        <v>-138.90498106372064</v>
      </c>
      <c r="H57" s="8">
        <f t="shared" si="18"/>
        <v>114.3440390760593</v>
      </c>
    </row>
    <row r="58" spans="1:8">
      <c r="A58" s="11">
        <f t="shared" si="13"/>
        <v>5.5999999999999961</v>
      </c>
      <c r="B58" s="8">
        <f t="shared" si="14"/>
        <v>113.61107907570154</v>
      </c>
      <c r="C58" s="8">
        <f t="shared" si="15"/>
        <v>775.1187239201206</v>
      </c>
      <c r="D58" s="8">
        <f t="shared" si="11"/>
        <v>-96.699756561436203</v>
      </c>
      <c r="E58" s="8">
        <f t="shared" si="16"/>
        <v>-4.7067015580310319</v>
      </c>
      <c r="F58" s="8">
        <f t="shared" si="17"/>
        <v>149.30083382522122</v>
      </c>
      <c r="G58" s="8">
        <f t="shared" si="12"/>
        <v>-138.09287939615373</v>
      </c>
      <c r="H58" s="8">
        <f t="shared" si="18"/>
        <v>113.70853234608948</v>
      </c>
    </row>
    <row r="59" spans="1:8">
      <c r="A59" s="11">
        <f t="shared" si="13"/>
        <v>5.6999999999999957</v>
      </c>
      <c r="B59" s="8">
        <f t="shared" si="14"/>
        <v>112.93955298846934</v>
      </c>
      <c r="C59" s="8">
        <f t="shared" si="15"/>
        <v>786.41267921896747</v>
      </c>
      <c r="D59" s="8">
        <f t="shared" si="11"/>
        <v>-95.603993561911494</v>
      </c>
      <c r="E59" s="8">
        <f t="shared" si="16"/>
        <v>-5.6656798871709881</v>
      </c>
      <c r="F59" s="8">
        <f t="shared" si="17"/>
        <v>148.73426583650411</v>
      </c>
      <c r="G59" s="8">
        <f t="shared" si="12"/>
        <v>-137.30790888357956</v>
      </c>
      <c r="H59" s="8">
        <f t="shared" si="18"/>
        <v>113.08157479368232</v>
      </c>
    </row>
    <row r="60" spans="1:8">
      <c r="A60" s="11">
        <f t="shared" si="13"/>
        <v>5.7999999999999954</v>
      </c>
      <c r="B60" s="8">
        <f t="shared" si="14"/>
        <v>112.2832458317861</v>
      </c>
      <c r="C60" s="8">
        <f t="shared" si="15"/>
        <v>797.70663451781445</v>
      </c>
      <c r="D60" s="8">
        <f t="shared" si="11"/>
        <v>-94.508230562386771</v>
      </c>
      <c r="E60" s="8">
        <f t="shared" si="16"/>
        <v>-6.6137558480807481</v>
      </c>
      <c r="F60" s="8">
        <f t="shared" si="17"/>
        <v>148.16769784778703</v>
      </c>
      <c r="G60" s="8">
        <f t="shared" si="12"/>
        <v>-136.52293837100541</v>
      </c>
      <c r="H60" s="8">
        <f t="shared" si="18"/>
        <v>112.47786031454962</v>
      </c>
    </row>
    <row r="61" spans="1:8">
      <c r="A61" s="11">
        <f t="shared" si="13"/>
        <v>5.899999999999995</v>
      </c>
      <c r="B61" s="8">
        <f t="shared" si="14"/>
        <v>111.62693867510286</v>
      </c>
      <c r="C61" s="8">
        <f t="shared" si="15"/>
        <v>808.86932838532471</v>
      </c>
      <c r="D61" s="8">
        <f t="shared" si="11"/>
        <v>-93.463901323206471</v>
      </c>
      <c r="E61" s="8">
        <f t="shared" si="16"/>
        <v>-7.5618318089905081</v>
      </c>
      <c r="F61" s="8">
        <f t="shared" si="17"/>
        <v>147.41151466688797</v>
      </c>
      <c r="G61" s="8">
        <f t="shared" si="12"/>
        <v>-135.76312597152119</v>
      </c>
      <c r="H61" s="8">
        <f t="shared" si="18"/>
        <v>111.88277230334721</v>
      </c>
    </row>
    <row r="62" spans="1:8">
      <c r="A62" s="11">
        <f t="shared" si="13"/>
        <v>5.9999999999999947</v>
      </c>
      <c r="B62" s="8">
        <f t="shared" si="14"/>
        <v>110.98513609118601</v>
      </c>
      <c r="C62" s="8">
        <f t="shared" si="15"/>
        <v>820.03202225283508</v>
      </c>
      <c r="D62" s="8">
        <f t="shared" si="11"/>
        <v>-92.419572084026157</v>
      </c>
      <c r="E62" s="8">
        <f t="shared" si="16"/>
        <v>-8.4993548199074311</v>
      </c>
      <c r="F62" s="8">
        <f t="shared" si="17"/>
        <v>146.65533148598891</v>
      </c>
      <c r="G62" s="8">
        <f t="shared" si="12"/>
        <v>-135.00331357203697</v>
      </c>
      <c r="H62" s="8">
        <f t="shared" si="18"/>
        <v>111.31010495697937</v>
      </c>
    </row>
    <row r="63" spans="1:8">
      <c r="A63" s="11">
        <f t="shared" si="13"/>
        <v>6.0999999999999943</v>
      </c>
      <c r="B63" s="8">
        <f t="shared" si="14"/>
        <v>110.34333350726916</v>
      </c>
      <c r="C63" s="8">
        <f t="shared" si="15"/>
        <v>831.06635560356199</v>
      </c>
      <c r="D63" s="8">
        <f t="shared" si="11"/>
        <v>-91.424146634726185</v>
      </c>
      <c r="E63" s="8">
        <f t="shared" si="16"/>
        <v>-9.4368778308243542</v>
      </c>
      <c r="F63" s="8">
        <f t="shared" si="17"/>
        <v>145.71164370290649</v>
      </c>
      <c r="G63" s="8">
        <f t="shared" si="12"/>
        <v>-134.26679520453325</v>
      </c>
      <c r="H63" s="8">
        <f t="shared" si="18"/>
        <v>110.74613272114892</v>
      </c>
    </row>
    <row r="64" spans="1:8">
      <c r="A64" s="11">
        <f t="shared" si="13"/>
        <v>6.199999999999994</v>
      </c>
      <c r="B64" s="8">
        <f t="shared" si="14"/>
        <v>109.71535627681482</v>
      </c>
      <c r="C64" s="8">
        <f t="shared" si="15"/>
        <v>842.1006889542889</v>
      </c>
      <c r="D64" s="8">
        <f t="shared" si="11"/>
        <v>-90.428721185426227</v>
      </c>
      <c r="E64" s="8">
        <f t="shared" si="16"/>
        <v>-10.364171419970393</v>
      </c>
      <c r="F64" s="8">
        <f t="shared" si="17"/>
        <v>144.76795591982403</v>
      </c>
      <c r="G64" s="8">
        <f t="shared" si="12"/>
        <v>-133.53027683702953</v>
      </c>
      <c r="H64" s="8">
        <f t="shared" si="18"/>
        <v>110.20379055264361</v>
      </c>
    </row>
    <row r="65" spans="1:8">
      <c r="A65" s="11">
        <f t="shared" si="13"/>
        <v>6.2999999999999936</v>
      </c>
      <c r="B65" s="8">
        <f t="shared" si="14"/>
        <v>109.08737904636047</v>
      </c>
      <c r="C65" s="8">
        <f t="shared" si="15"/>
        <v>853.00942685892494</v>
      </c>
      <c r="D65" s="8">
        <f t="shared" si="11"/>
        <v>-89.479810152979724</v>
      </c>
      <c r="E65" s="8">
        <f t="shared" si="16"/>
        <v>-11.291465009116431</v>
      </c>
      <c r="F65" s="8">
        <f t="shared" si="17"/>
        <v>143.63880941891239</v>
      </c>
      <c r="G65" s="8">
        <f t="shared" si="12"/>
        <v>-132.81529055314309</v>
      </c>
      <c r="H65" s="8">
        <f t="shared" si="18"/>
        <v>109.67020310574986</v>
      </c>
    </row>
    <row r="66" spans="1:8">
      <c r="A66" s="11">
        <f t="shared" si="13"/>
        <v>6.3999999999999932</v>
      </c>
      <c r="B66" s="8">
        <f t="shared" si="14"/>
        <v>108.47258113580121</v>
      </c>
      <c r="C66" s="8">
        <f t="shared" si="15"/>
        <v>863.91816476356098</v>
      </c>
      <c r="D66" s="8">
        <f t="shared" si="11"/>
        <v>-88.530899120533235</v>
      </c>
      <c r="E66" s="8">
        <f t="shared" si="16"/>
        <v>-12.208828233208491</v>
      </c>
      <c r="F66" s="8">
        <f t="shared" si="17"/>
        <v>142.50966291800074</v>
      </c>
      <c r="G66" s="8">
        <f t="shared" si="12"/>
        <v>-132.10030426925664</v>
      </c>
      <c r="H66" s="8">
        <f t="shared" si="18"/>
        <v>109.1574841460308</v>
      </c>
    </row>
    <row r="67" spans="1:8">
      <c r="A67" s="11">
        <f t="shared" si="13"/>
        <v>6.4999999999999929</v>
      </c>
      <c r="B67" s="8">
        <f t="shared" si="14"/>
        <v>107.85778322524195</v>
      </c>
      <c r="C67" s="8">
        <f t="shared" si="15"/>
        <v>874.70394308608525</v>
      </c>
      <c r="D67" s="8">
        <f t="shared" ref="D67:D98" si="19">IF(ROW()=EVEN(ROW()),-b*H66*B66,AVERAGE(D66,D68))</f>
        <v>-87.62624245555314</v>
      </c>
      <c r="E67" s="8">
        <f t="shared" si="16"/>
        <v>-13.126191457300552</v>
      </c>
      <c r="F67" s="8">
        <f t="shared" si="17"/>
        <v>141.19704377227069</v>
      </c>
      <c r="G67" s="8">
        <f t="shared" ref="G67:G98" si="20">IF(ROW()=EVEN(ROW()),-m*g-b*H66*E66,AVERAGE(G66,G68))</f>
        <v>-131.40518414711374</v>
      </c>
      <c r="H67" s="8">
        <f t="shared" si="18"/>
        <v>108.6535701412383</v>
      </c>
    </row>
    <row r="68" spans="1:8">
      <c r="A68" s="11">
        <f t="shared" si="13"/>
        <v>6.5999999999999925</v>
      </c>
      <c r="B68" s="8">
        <f t="shared" si="14"/>
        <v>107.25554999058519</v>
      </c>
      <c r="C68" s="8">
        <f t="shared" si="15"/>
        <v>885.4897214086094</v>
      </c>
      <c r="D68" s="8">
        <f t="shared" si="19"/>
        <v>-86.721585790573045</v>
      </c>
      <c r="E68" s="8">
        <f t="shared" si="16"/>
        <v>-14.033900235251739</v>
      </c>
      <c r="F68" s="8">
        <f t="shared" si="17"/>
        <v>139.88442462654064</v>
      </c>
      <c r="G68" s="8">
        <f t="shared" si="20"/>
        <v>-130.71006402497085</v>
      </c>
      <c r="H68" s="8">
        <f t="shared" si="18"/>
        <v>108.16978949593975</v>
      </c>
    </row>
    <row r="69" spans="1:8">
      <c r="A69" s="11">
        <f t="shared" si="13"/>
        <v>6.6999999999999922</v>
      </c>
      <c r="B69" s="8">
        <f t="shared" si="14"/>
        <v>106.65331675592843</v>
      </c>
      <c r="C69" s="8">
        <f t="shared" si="15"/>
        <v>896.15505308420222</v>
      </c>
      <c r="D69" s="8">
        <f t="shared" si="19"/>
        <v>-85.859042529695202</v>
      </c>
      <c r="E69" s="8">
        <f t="shared" si="16"/>
        <v>-14.941609013202925</v>
      </c>
      <c r="F69" s="8">
        <f t="shared" si="17"/>
        <v>138.39026372522034</v>
      </c>
      <c r="G69" s="8">
        <f t="shared" si="20"/>
        <v>-130.03323470830986</v>
      </c>
      <c r="H69" s="8">
        <f t="shared" si="18"/>
        <v>107.69485435685324</v>
      </c>
    </row>
    <row r="70" spans="1:8">
      <c r="A70" s="11">
        <f t="shared" si="13"/>
        <v>6.7999999999999918</v>
      </c>
      <c r="B70" s="8">
        <f t="shared" si="14"/>
        <v>106.06306328878387</v>
      </c>
      <c r="C70" s="8">
        <f t="shared" si="15"/>
        <v>906.82038475979505</v>
      </c>
      <c r="D70" s="8">
        <f t="shared" si="19"/>
        <v>-84.99649926881736</v>
      </c>
      <c r="E70" s="8">
        <f t="shared" si="16"/>
        <v>-15.839917383978264</v>
      </c>
      <c r="F70" s="8">
        <f t="shared" si="17"/>
        <v>136.89610282390004</v>
      </c>
      <c r="G70" s="8">
        <f t="shared" si="20"/>
        <v>-129.35640539164891</v>
      </c>
      <c r="H70" s="8">
        <f t="shared" si="18"/>
        <v>107.23934155398301</v>
      </c>
    </row>
    <row r="71" spans="1:8">
      <c r="A71" s="11">
        <f t="shared" si="13"/>
        <v>6.8999999999999915</v>
      </c>
      <c r="B71" s="8">
        <f t="shared" si="14"/>
        <v>105.4728098216393</v>
      </c>
      <c r="C71" s="8">
        <f t="shared" si="15"/>
        <v>917.36766574195894</v>
      </c>
      <c r="D71" s="8">
        <f t="shared" si="19"/>
        <v>-84.174038242787276</v>
      </c>
      <c r="E71" s="8">
        <f t="shared" si="16"/>
        <v>-16.738225754753604</v>
      </c>
      <c r="F71" s="8">
        <f t="shared" si="17"/>
        <v>135.22228024842468</v>
      </c>
      <c r="G71" s="8">
        <f t="shared" si="20"/>
        <v>-128.69637720455256</v>
      </c>
      <c r="H71" s="8">
        <f t="shared" si="18"/>
        <v>106.7927048683045</v>
      </c>
    </row>
    <row r="72" spans="1:8">
      <c r="A72" s="11">
        <f t="shared" si="13"/>
        <v>6.9999999999999911</v>
      </c>
      <c r="B72" s="8">
        <f t="shared" si="14"/>
        <v>104.89397942430071</v>
      </c>
      <c r="C72" s="8">
        <f t="shared" si="15"/>
        <v>927.91494672412296</v>
      </c>
      <c r="D72" s="8">
        <f t="shared" si="19"/>
        <v>-83.351577216757192</v>
      </c>
      <c r="E72" s="8">
        <f t="shared" si="16"/>
        <v>-17.627367067374827</v>
      </c>
      <c r="F72" s="8">
        <f t="shared" si="17"/>
        <v>133.54845767294933</v>
      </c>
      <c r="G72" s="8">
        <f t="shared" si="20"/>
        <v>-128.03634901745625</v>
      </c>
      <c r="H72" s="8">
        <f t="shared" si="18"/>
        <v>106.36480145797101</v>
      </c>
    </row>
    <row r="73" spans="1:8">
      <c r="A73" s="11">
        <f t="shared" si="13"/>
        <v>7.0999999999999908</v>
      </c>
      <c r="B73" s="8">
        <f t="shared" si="14"/>
        <v>104.31514902696212</v>
      </c>
      <c r="C73" s="8">
        <f t="shared" si="15"/>
        <v>938.34646162681918</v>
      </c>
      <c r="D73" s="8">
        <f t="shared" si="19"/>
        <v>-82.56726862289392</v>
      </c>
      <c r="E73" s="8">
        <f t="shared" si="16"/>
        <v>-18.516508379996051</v>
      </c>
      <c r="F73" s="8">
        <f t="shared" si="17"/>
        <v>131.69680683494971</v>
      </c>
      <c r="G73" s="8">
        <f t="shared" si="20"/>
        <v>-127.39171359080804</v>
      </c>
      <c r="H73" s="8">
        <f t="shared" si="18"/>
        <v>105.94579462679856</v>
      </c>
    </row>
    <row r="74" spans="1:8">
      <c r="A74" s="11">
        <f t="shared" si="13"/>
        <v>7.1999999999999904</v>
      </c>
      <c r="B74" s="8">
        <f t="shared" si="14"/>
        <v>103.7472118045383</v>
      </c>
      <c r="C74" s="8">
        <f t="shared" si="15"/>
        <v>948.7779765295154</v>
      </c>
      <c r="D74" s="8">
        <f t="shared" si="19"/>
        <v>-81.782960029030662</v>
      </c>
      <c r="E74" s="8">
        <f t="shared" si="16"/>
        <v>-19.396696422802716</v>
      </c>
      <c r="F74" s="8">
        <f t="shared" si="17"/>
        <v>129.84515599695013</v>
      </c>
      <c r="G74" s="8">
        <f t="shared" si="20"/>
        <v>-126.74707816415983</v>
      </c>
      <c r="H74" s="8">
        <f t="shared" si="18"/>
        <v>105.54485202668153</v>
      </c>
    </row>
    <row r="75" spans="1:8">
      <c r="A75" s="11">
        <f t="shared" si="13"/>
        <v>7.2999999999999901</v>
      </c>
      <c r="B75" s="8">
        <f t="shared" si="14"/>
        <v>103.17927458211447</v>
      </c>
      <c r="C75" s="8">
        <f t="shared" si="15"/>
        <v>959.09590398772684</v>
      </c>
      <c r="D75" s="8">
        <f t="shared" si="19"/>
        <v>-81.034967794627775</v>
      </c>
      <c r="E75" s="8">
        <f t="shared" si="16"/>
        <v>-20.276884465609381</v>
      </c>
      <c r="F75" s="8">
        <f t="shared" si="17"/>
        <v>127.81746755038918</v>
      </c>
      <c r="G75" s="8">
        <f t="shared" si="20"/>
        <v>-126.11650451519955</v>
      </c>
      <c r="H75" s="8">
        <f t="shared" si="18"/>
        <v>105.15281616258808</v>
      </c>
    </row>
    <row r="76" spans="1:8">
      <c r="A76" s="11">
        <f t="shared" si="13"/>
        <v>7.3999999999999897</v>
      </c>
      <c r="B76" s="8">
        <f t="shared" si="14"/>
        <v>102.62172614072402</v>
      </c>
      <c r="C76" s="8">
        <f t="shared" si="15"/>
        <v>969.41383144593829</v>
      </c>
      <c r="D76" s="8">
        <f t="shared" si="19"/>
        <v>-80.286975560224889</v>
      </c>
      <c r="E76" s="8">
        <f t="shared" si="16"/>
        <v>-21.148314541069375</v>
      </c>
      <c r="F76" s="8">
        <f t="shared" si="17"/>
        <v>125.78977910382825</v>
      </c>
      <c r="G76" s="8">
        <f t="shared" si="20"/>
        <v>-125.48593086623927</v>
      </c>
      <c r="H76" s="8">
        <f t="shared" si="18"/>
        <v>104.77819374292423</v>
      </c>
    </row>
    <row r="77" spans="1:8">
      <c r="A77" s="11">
        <f t="shared" si="13"/>
        <v>7.4999999999999893</v>
      </c>
      <c r="B77" s="8">
        <f t="shared" si="14"/>
        <v>102.06417769933357</v>
      </c>
      <c r="C77" s="8">
        <f t="shared" si="15"/>
        <v>979.62024921587158</v>
      </c>
      <c r="D77" s="8">
        <f t="shared" si="19"/>
        <v>-79.573550430244609</v>
      </c>
      <c r="E77" s="8">
        <f t="shared" si="16"/>
        <v>-22.019744616529373</v>
      </c>
      <c r="F77" s="8">
        <f t="shared" si="17"/>
        <v>123.58780464217531</v>
      </c>
      <c r="G77" s="8">
        <f t="shared" si="20"/>
        <v>-124.86816187734738</v>
      </c>
      <c r="H77" s="8">
        <f t="shared" si="18"/>
        <v>104.41247780997401</v>
      </c>
    </row>
    <row r="78" spans="1:8">
      <c r="A78" s="11">
        <f t="shared" si="13"/>
        <v>7.599999999999989</v>
      </c>
      <c r="B78" s="8">
        <f t="shared" si="14"/>
        <v>101.51653794030395</v>
      </c>
      <c r="C78" s="8">
        <f t="shared" si="15"/>
        <v>989.82666698580499</v>
      </c>
      <c r="D78" s="8">
        <f t="shared" si="19"/>
        <v>-78.860125300264329</v>
      </c>
      <c r="E78" s="8">
        <f t="shared" si="16"/>
        <v>-22.882594567143649</v>
      </c>
      <c r="F78" s="8">
        <f t="shared" si="17"/>
        <v>121.38583018052238</v>
      </c>
      <c r="G78" s="8">
        <f t="shared" si="20"/>
        <v>-124.25039288845547</v>
      </c>
      <c r="H78" s="8">
        <f t="shared" si="18"/>
        <v>104.0635412116532</v>
      </c>
    </row>
    <row r="79" spans="1:8">
      <c r="A79" s="11">
        <f t="shared" si="13"/>
        <v>7.6999999999999886</v>
      </c>
      <c r="B79" s="8">
        <f t="shared" si="14"/>
        <v>100.96889818127434</v>
      </c>
      <c r="C79" s="8">
        <f t="shared" si="15"/>
        <v>999.92355680393234</v>
      </c>
      <c r="D79" s="8">
        <f t="shared" si="19"/>
        <v>-78.179598588539989</v>
      </c>
      <c r="E79" s="8">
        <f t="shared" si="16"/>
        <v>-23.745444517757921</v>
      </c>
      <c r="F79" s="8">
        <f t="shared" si="17"/>
        <v>119.01128572874659</v>
      </c>
      <c r="G79" s="8">
        <f t="shared" si="20"/>
        <v>-123.6442421356407</v>
      </c>
      <c r="H79" s="8">
        <f t="shared" si="18"/>
        <v>103.72350040027797</v>
      </c>
    </row>
    <row r="80" spans="1:8">
      <c r="A80" s="11">
        <f t="shared" si="13"/>
        <v>7.7999999999999883</v>
      </c>
      <c r="B80" s="8">
        <f t="shared" si="14"/>
        <v>100.43071018212979</v>
      </c>
      <c r="C80" s="8">
        <f t="shared" si="15"/>
        <v>1010.0204466220598</v>
      </c>
      <c r="D80" s="8">
        <f t="shared" si="19"/>
        <v>-77.499071876815663</v>
      </c>
      <c r="E80" s="8">
        <f t="shared" si="16"/>
        <v>-24.599875707916432</v>
      </c>
      <c r="F80" s="8">
        <f t="shared" si="17"/>
        <v>116.6367412769708</v>
      </c>
      <c r="G80" s="8">
        <f t="shared" si="20"/>
        <v>-123.03809138282594</v>
      </c>
      <c r="H80" s="8">
        <f t="shared" si="18"/>
        <v>103.39962007924345</v>
      </c>
    </row>
    <row r="81" spans="1:8">
      <c r="A81" s="11">
        <f t="shared" si="13"/>
        <v>7.8999999999999879</v>
      </c>
      <c r="B81" s="8">
        <f t="shared" si="14"/>
        <v>99.892522182985232</v>
      </c>
      <c r="C81" s="8">
        <f t="shared" si="15"/>
        <v>1020.0096988403583</v>
      </c>
      <c r="D81" s="8">
        <f t="shared" si="19"/>
        <v>-76.849849825035307</v>
      </c>
      <c r="E81" s="8">
        <f t="shared" si="16"/>
        <v>-25.454306898074947</v>
      </c>
      <c r="F81" s="8">
        <f t="shared" si="17"/>
        <v>114.09131058716329</v>
      </c>
      <c r="G81" s="8">
        <f t="shared" si="20"/>
        <v>-122.44244026840973</v>
      </c>
      <c r="H81" s="8">
        <f t="shared" si="18"/>
        <v>103.0846144084537</v>
      </c>
    </row>
    <row r="82" spans="1:8">
      <c r="A82" s="11">
        <f t="shared" si="13"/>
        <v>7.9999999999999876</v>
      </c>
      <c r="B82" s="8">
        <f t="shared" si="14"/>
        <v>99.363351156782073</v>
      </c>
      <c r="C82" s="8">
        <f t="shared" si="15"/>
        <v>1029.9989510586568</v>
      </c>
      <c r="D82" s="8">
        <f t="shared" si="19"/>
        <v>-76.200627773254965</v>
      </c>
      <c r="E82" s="8">
        <f t="shared" si="16"/>
        <v>-26.300465156088791</v>
      </c>
      <c r="F82" s="8">
        <f t="shared" si="17"/>
        <v>111.5458798973558</v>
      </c>
      <c r="G82" s="8">
        <f t="shared" si="20"/>
        <v>-121.84678915399351</v>
      </c>
      <c r="H82" s="8">
        <f t="shared" si="18"/>
        <v>102.78516439901541</v>
      </c>
    </row>
    <row r="83" spans="1:8">
      <c r="A83" s="11">
        <f t="shared" si="13"/>
        <v>8.0999999999999872</v>
      </c>
      <c r="B83" s="8">
        <f t="shared" si="14"/>
        <v>98.834180130578915</v>
      </c>
      <c r="C83" s="8">
        <f t="shared" si="15"/>
        <v>1039.8823690717145</v>
      </c>
      <c r="D83" s="8">
        <f t="shared" si="19"/>
        <v>-75.581186466381212</v>
      </c>
      <c r="E83" s="8">
        <f t="shared" si="16"/>
        <v>-27.146623414102635</v>
      </c>
      <c r="F83" s="8">
        <f t="shared" si="17"/>
        <v>108.83121755594554</v>
      </c>
      <c r="G83" s="8">
        <f t="shared" si="20"/>
        <v>-121.26058430174325</v>
      </c>
      <c r="H83" s="8">
        <f t="shared" si="18"/>
        <v>102.49455753780698</v>
      </c>
    </row>
    <row r="84" spans="1:8">
      <c r="A84" s="11">
        <f t="shared" si="13"/>
        <v>8.1999999999999869</v>
      </c>
      <c r="B84" s="8">
        <f t="shared" si="14"/>
        <v>98.31361245586011</v>
      </c>
      <c r="C84" s="8">
        <f t="shared" si="15"/>
        <v>1049.7657870847725</v>
      </c>
      <c r="D84" s="8">
        <f t="shared" si="19"/>
        <v>-74.961745159507444</v>
      </c>
      <c r="E84" s="8">
        <f t="shared" si="16"/>
        <v>-27.984639938057448</v>
      </c>
      <c r="F84" s="8">
        <f t="shared" si="17"/>
        <v>106.11655521453528</v>
      </c>
      <c r="G84" s="8">
        <f t="shared" si="20"/>
        <v>-120.67437944949299</v>
      </c>
      <c r="H84" s="8">
        <f t="shared" si="18"/>
        <v>102.2189144267526</v>
      </c>
    </row>
    <row r="85" spans="1:8">
      <c r="A85" s="11">
        <f t="shared" si="13"/>
        <v>8.2999999999999865</v>
      </c>
      <c r="B85" s="8">
        <f t="shared" si="14"/>
        <v>97.793044781141305</v>
      </c>
      <c r="C85" s="8">
        <f t="shared" si="15"/>
        <v>1059.5450915628867</v>
      </c>
      <c r="D85" s="8">
        <f t="shared" si="19"/>
        <v>-74.370625950101612</v>
      </c>
      <c r="E85" s="8">
        <f t="shared" si="16"/>
        <v>-28.822656462012258</v>
      </c>
      <c r="F85" s="8">
        <f t="shared" si="17"/>
        <v>103.23428956833405</v>
      </c>
      <c r="G85" s="8">
        <f t="shared" si="20"/>
        <v>-120.09663032400947</v>
      </c>
      <c r="H85" s="8">
        <f t="shared" si="18"/>
        <v>101.95207272583272</v>
      </c>
    </row>
    <row r="86" spans="1:8">
      <c r="A86" s="11">
        <f t="shared" si="13"/>
        <v>8.3999999999999861</v>
      </c>
      <c r="B86" s="8">
        <f t="shared" si="14"/>
        <v>97.280687095442033</v>
      </c>
      <c r="C86" s="8">
        <f t="shared" si="15"/>
        <v>1069.3243960410007</v>
      </c>
      <c r="D86" s="8">
        <f t="shared" si="19"/>
        <v>-73.779506740695766</v>
      </c>
      <c r="E86" s="8">
        <f t="shared" si="16"/>
        <v>-29.652648692557577</v>
      </c>
      <c r="F86" s="8">
        <f t="shared" si="17"/>
        <v>100.35202392213283</v>
      </c>
      <c r="G86" s="8">
        <f t="shared" si="20"/>
        <v>-119.51888119852595</v>
      </c>
      <c r="H86" s="8">
        <f t="shared" si="18"/>
        <v>101.69961482840306</v>
      </c>
    </row>
    <row r="87" spans="1:8">
      <c r="A87" s="11">
        <f t="shared" si="13"/>
        <v>8.4999999999999858</v>
      </c>
      <c r="B87" s="8">
        <f t="shared" si="14"/>
        <v>96.768329409742748</v>
      </c>
      <c r="C87" s="8">
        <f t="shared" si="15"/>
        <v>1079.0012289819749</v>
      </c>
      <c r="D87" s="8">
        <f t="shared" si="19"/>
        <v>-73.215312137959671</v>
      </c>
      <c r="E87" s="8">
        <f t="shared" si="16"/>
        <v>-30.482640923102895</v>
      </c>
      <c r="F87" s="8">
        <f t="shared" si="17"/>
        <v>97.303759829822539</v>
      </c>
      <c r="G87" s="8">
        <f t="shared" si="20"/>
        <v>-118.94865791407695</v>
      </c>
      <c r="H87" s="8">
        <f t="shared" si="18"/>
        <v>101.4559065525478</v>
      </c>
    </row>
    <row r="88" spans="1:8">
      <c r="A88" s="11">
        <f t="shared" si="13"/>
        <v>8.5999999999999854</v>
      </c>
      <c r="B88" s="8">
        <f t="shared" si="14"/>
        <v>96.263807760192577</v>
      </c>
      <c r="C88" s="8">
        <f t="shared" si="15"/>
        <v>1088.6780619229492</v>
      </c>
      <c r="D88" s="8">
        <f t="shared" si="19"/>
        <v>-72.651117535223577</v>
      </c>
      <c r="E88" s="8">
        <f t="shared" si="16"/>
        <v>-31.304713385808647</v>
      </c>
      <c r="F88" s="8">
        <f t="shared" si="17"/>
        <v>94.255495737512248</v>
      </c>
      <c r="G88" s="8">
        <f t="shared" si="20"/>
        <v>-118.37843462962795</v>
      </c>
      <c r="H88" s="8">
        <f t="shared" si="18"/>
        <v>101.22601328047519</v>
      </c>
    </row>
    <row r="89" spans="1:8">
      <c r="A89" s="11">
        <f t="shared" si="13"/>
        <v>8.6999999999999851</v>
      </c>
      <c r="B89" s="8">
        <f t="shared" si="14"/>
        <v>95.759286110642421</v>
      </c>
      <c r="C89" s="8">
        <f t="shared" si="15"/>
        <v>1098.2539905340134</v>
      </c>
      <c r="D89" s="8">
        <f t="shared" si="19"/>
        <v>-72.112507517533416</v>
      </c>
      <c r="E89" s="8">
        <f t="shared" si="16"/>
        <v>-32.126785848514395</v>
      </c>
      <c r="F89" s="8">
        <f t="shared" si="17"/>
        <v>91.042817152660803</v>
      </c>
      <c r="G89" s="8">
        <f t="shared" si="20"/>
        <v>-117.81486591687144</v>
      </c>
      <c r="H89" s="8">
        <f t="shared" si="18"/>
        <v>101.00480803098523</v>
      </c>
    </row>
    <row r="90" spans="1:8">
      <c r="A90" s="11">
        <f t="shared" si="13"/>
        <v>8.7999999999999847</v>
      </c>
      <c r="B90" s="8">
        <f t="shared" si="14"/>
        <v>95.262245155782395</v>
      </c>
      <c r="C90" s="8">
        <f t="shared" si="15"/>
        <v>1107.8299191450776</v>
      </c>
      <c r="D90" s="8">
        <f t="shared" si="19"/>
        <v>-71.573897499843255</v>
      </c>
      <c r="E90" s="8">
        <f t="shared" si="16"/>
        <v>-32.941030967987416</v>
      </c>
      <c r="F90" s="8">
        <f t="shared" si="17"/>
        <v>87.830138567809371</v>
      </c>
      <c r="G90" s="8">
        <f t="shared" si="20"/>
        <v>-117.25129720411492</v>
      </c>
      <c r="H90" s="8">
        <f t="shared" si="18"/>
        <v>100.79685944192057</v>
      </c>
    </row>
    <row r="91" spans="1:8">
      <c r="A91" s="11">
        <f t="shared" si="13"/>
        <v>8.8999999999999844</v>
      </c>
      <c r="B91" s="8">
        <f t="shared" si="14"/>
        <v>94.765204200922369</v>
      </c>
      <c r="C91" s="8">
        <f t="shared" si="15"/>
        <v>1117.30643956517</v>
      </c>
      <c r="D91" s="8">
        <f t="shared" si="19"/>
        <v>-71.059586212205588</v>
      </c>
      <c r="E91" s="8">
        <f t="shared" si="16"/>
        <v>-33.755276087460437</v>
      </c>
      <c r="F91" s="8">
        <f t="shared" si="17"/>
        <v>84.454610959063331</v>
      </c>
      <c r="G91" s="8">
        <f t="shared" si="20"/>
        <v>-116.69356850628844</v>
      </c>
      <c r="H91" s="8">
        <f t="shared" si="18"/>
        <v>100.5975277578092</v>
      </c>
    </row>
    <row r="92" spans="1:8">
      <c r="A92" s="11">
        <f t="shared" si="13"/>
        <v>8.999999999999984</v>
      </c>
      <c r="B92" s="8">
        <f t="shared" si="14"/>
        <v>94.275306458390645</v>
      </c>
      <c r="C92" s="8">
        <f t="shared" si="15"/>
        <v>1126.7829599852621</v>
      </c>
      <c r="D92" s="8">
        <f t="shared" si="19"/>
        <v>-70.54527492456792</v>
      </c>
      <c r="E92" s="8">
        <f t="shared" si="16"/>
        <v>-34.561774975019205</v>
      </c>
      <c r="F92" s="8">
        <f t="shared" si="17"/>
        <v>81.079083350317291</v>
      </c>
      <c r="G92" s="8">
        <f t="shared" si="20"/>
        <v>-116.13583980846198</v>
      </c>
      <c r="H92" s="8">
        <f t="shared" si="18"/>
        <v>100.41090427462217</v>
      </c>
    </row>
    <row r="93" spans="1:8">
      <c r="A93" s="11">
        <f t="shared" si="13"/>
        <v>9.0999999999999837</v>
      </c>
      <c r="B93" s="8">
        <f t="shared" si="14"/>
        <v>93.785408715858921</v>
      </c>
      <c r="C93" s="8">
        <f t="shared" si="15"/>
        <v>1136.1615008568479</v>
      </c>
      <c r="D93" s="8">
        <f t="shared" si="19"/>
        <v>-70.054027724841632</v>
      </c>
      <c r="E93" s="8">
        <f t="shared" si="16"/>
        <v>-35.368273862577965</v>
      </c>
      <c r="F93" s="8">
        <f t="shared" si="17"/>
        <v>77.542255964059493</v>
      </c>
      <c r="G93" s="8">
        <f t="shared" si="20"/>
        <v>-115.58319148164296</v>
      </c>
      <c r="H93" s="8">
        <f t="shared" si="18"/>
        <v>100.2328174003855</v>
      </c>
    </row>
    <row r="94" spans="1:8">
      <c r="A94" s="11">
        <f t="shared" si="13"/>
        <v>9.1999999999999833</v>
      </c>
      <c r="B94" s="8">
        <f t="shared" si="14"/>
        <v>93.302333851101167</v>
      </c>
      <c r="C94" s="8">
        <f t="shared" si="15"/>
        <v>1145.5400417284338</v>
      </c>
      <c r="D94" s="8">
        <f t="shared" si="19"/>
        <v>-69.562780525115357</v>
      </c>
      <c r="E94" s="8">
        <f t="shared" si="16"/>
        <v>-36.167097078930908</v>
      </c>
      <c r="F94" s="8">
        <f t="shared" si="17"/>
        <v>74.005428577801695</v>
      </c>
      <c r="G94" s="8">
        <f t="shared" si="20"/>
        <v>-115.03054315482393</v>
      </c>
      <c r="H94" s="8">
        <f t="shared" si="18"/>
        <v>100.06689968805445</v>
      </c>
    </row>
    <row r="95" spans="1:8">
      <c r="A95" s="11">
        <f t="shared" si="13"/>
        <v>9.2999999999999829</v>
      </c>
      <c r="B95" s="8">
        <f t="shared" si="14"/>
        <v>92.819258986343428</v>
      </c>
      <c r="C95" s="8">
        <f t="shared" si="15"/>
        <v>1154.8219676270683</v>
      </c>
      <c r="D95" s="8">
        <f t="shared" si="19"/>
        <v>-69.093411345072127</v>
      </c>
      <c r="E95" s="8">
        <f t="shared" si="16"/>
        <v>-36.965920295283851</v>
      </c>
      <c r="F95" s="8">
        <f t="shared" si="17"/>
        <v>70.30883654827332</v>
      </c>
      <c r="G95" s="8">
        <f t="shared" si="20"/>
        <v>-114.48226874978818</v>
      </c>
      <c r="H95" s="8">
        <f t="shared" si="18"/>
        <v>99.909429495174152</v>
      </c>
    </row>
    <row r="96" spans="1:8">
      <c r="A96" s="11">
        <f t="shared" si="13"/>
        <v>9.3999999999999826</v>
      </c>
      <c r="B96" s="8">
        <f t="shared" si="14"/>
        <v>92.342703137975178</v>
      </c>
      <c r="C96" s="8">
        <f t="shared" si="15"/>
        <v>1164.1038935257025</v>
      </c>
      <c r="D96" s="8">
        <f t="shared" si="19"/>
        <v>-68.624042165028882</v>
      </c>
      <c r="E96" s="8">
        <f t="shared" si="16"/>
        <v>-37.757128589344632</v>
      </c>
      <c r="F96" s="8">
        <f t="shared" si="17"/>
        <v>66.61224451874493</v>
      </c>
      <c r="G96" s="8">
        <f t="shared" si="20"/>
        <v>-113.93399434475242</v>
      </c>
      <c r="H96" s="8">
        <f t="shared" si="18"/>
        <v>99.763598482314762</v>
      </c>
    </row>
    <row r="97" spans="1:8">
      <c r="A97" s="11">
        <f t="shared" si="13"/>
        <v>9.4999999999999822</v>
      </c>
      <c r="B97" s="8">
        <f t="shared" si="14"/>
        <v>91.866147289606914</v>
      </c>
      <c r="C97" s="8">
        <f t="shared" si="15"/>
        <v>1173.2905082546631</v>
      </c>
      <c r="D97" s="8">
        <f t="shared" si="19"/>
        <v>-68.175411154414093</v>
      </c>
      <c r="E97" s="8">
        <f t="shared" si="16"/>
        <v>-38.548336883405412</v>
      </c>
      <c r="F97" s="8">
        <f t="shared" si="17"/>
        <v>62.757410830404389</v>
      </c>
      <c r="G97" s="8">
        <f t="shared" si="20"/>
        <v>-113.38943895077618</v>
      </c>
      <c r="H97" s="8">
        <f t="shared" si="18"/>
        <v>99.626117531058426</v>
      </c>
    </row>
    <row r="98" spans="1:8">
      <c r="A98" s="11">
        <f t="shared" si="13"/>
        <v>9.5999999999999819</v>
      </c>
      <c r="B98" s="8">
        <f t="shared" si="14"/>
        <v>91.395822427497194</v>
      </c>
      <c r="C98" s="8">
        <f t="shared" si="15"/>
        <v>1182.4771229836238</v>
      </c>
      <c r="D98" s="8">
        <f t="shared" si="19"/>
        <v>-67.726780143799289</v>
      </c>
      <c r="E98" s="8">
        <f t="shared" si="16"/>
        <v>-39.331981908105412</v>
      </c>
      <c r="F98" s="8">
        <f t="shared" si="17"/>
        <v>58.902577142063848</v>
      </c>
      <c r="G98" s="8">
        <f t="shared" si="20"/>
        <v>-112.84488355679994</v>
      </c>
      <c r="H98" s="8">
        <f t="shared" si="18"/>
        <v>99.499754562602476</v>
      </c>
    </row>
    <row r="99" spans="1:8">
      <c r="A99" s="11">
        <f t="shared" si="13"/>
        <v>9.6999999999999815</v>
      </c>
      <c r="B99" s="8">
        <f t="shared" si="14"/>
        <v>90.925497565387474</v>
      </c>
      <c r="C99" s="8">
        <f t="shared" si="15"/>
        <v>1191.5696727401626</v>
      </c>
      <c r="D99" s="8">
        <f t="shared" ref="D99:D122" si="21">IF(ROW()=EVEN(ROW()),-b*H98*B98,AVERAGE(D98,D100))</f>
        <v>-67.297791567543271</v>
      </c>
      <c r="E99" s="8">
        <f t="shared" si="16"/>
        <v>-40.115626932805412</v>
      </c>
      <c r="F99" s="8">
        <f t="shared" si="17"/>
        <v>54.891014448783309</v>
      </c>
      <c r="G99" s="8">
        <f t="shared" ref="G99:G122" si="22">IF(ROW()=EVEN(ROW()),-m*g-b*H98*E98,AVERAGE(G98,G100))</f>
        <v>-112.30344219045337</v>
      </c>
      <c r="H99" s="8">
        <f t="shared" si="18"/>
        <v>99.381636290238788</v>
      </c>
    </row>
    <row r="100" spans="1:8">
      <c r="A100" s="11">
        <f t="shared" ref="A100:A122" si="23">A99+dt/2</f>
        <v>9.7999999999999812</v>
      </c>
      <c r="B100" s="8">
        <f t="shared" si="14"/>
        <v>90.46113087794798</v>
      </c>
      <c r="C100" s="8">
        <f t="shared" si="15"/>
        <v>1200.6622224967014</v>
      </c>
      <c r="D100" s="8">
        <f t="shared" si="21"/>
        <v>-66.868802991287254</v>
      </c>
      <c r="E100" s="8">
        <f t="shared" si="16"/>
        <v>-40.891751938528373</v>
      </c>
      <c r="F100" s="8">
        <f t="shared" si="17"/>
        <v>50.879451755502764</v>
      </c>
      <c r="G100" s="8">
        <f t="shared" si="22"/>
        <v>-111.76200082410679</v>
      </c>
      <c r="H100" s="8">
        <f t="shared" si="18"/>
        <v>99.27412339738575</v>
      </c>
    </row>
    <row r="101" spans="1:8">
      <c r="A101" s="11">
        <f t="shared" si="23"/>
        <v>9.8999999999999808</v>
      </c>
      <c r="B101" s="8">
        <f t="shared" ref="B101:B122" si="24">IF(ROW()=ODD(ROW()),B99+D100/m*dt,AVERAGE(B100,B102))</f>
        <v>89.996764190508486</v>
      </c>
      <c r="C101" s="8">
        <f t="shared" ref="C101:C122" si="25">IF(ROW()=EVEN(ROW()),C99+B100*dt,AVERAGE(C100,C102))</f>
        <v>1209.6618989157523</v>
      </c>
      <c r="D101" s="8">
        <f t="shared" si="21"/>
        <v>-66.458403351930698</v>
      </c>
      <c r="E101" s="8">
        <f t="shared" ref="E101:E122" si="26">IF(ROW()=ODD(ROW()),E99+G100/m*dt,AVERAGE(E100,E102))</f>
        <v>-41.66787694425134</v>
      </c>
      <c r="F101" s="8">
        <f t="shared" ref="F101:F122" si="27">IF(ROW()=EVEN(ROW()),F99+E100*dt,AVERAGE(F100,F102))</f>
        <v>46.712664061077632</v>
      </c>
      <c r="G101" s="8">
        <f t="shared" si="22"/>
        <v>-111.22311684866611</v>
      </c>
      <c r="H101" s="8">
        <f t="shared" ref="H101:H122" si="28">SQRT(B101^2+E101^2)</f>
        <v>99.174742418638345</v>
      </c>
    </row>
    <row r="102" spans="1:8">
      <c r="A102" s="11">
        <f t="shared" si="23"/>
        <v>9.9999999999999805</v>
      </c>
      <c r="B102" s="8">
        <f t="shared" si="24"/>
        <v>89.538097498060054</v>
      </c>
      <c r="C102" s="8">
        <f t="shared" si="25"/>
        <v>1218.661575334803</v>
      </c>
      <c r="D102" s="8">
        <f t="shared" si="21"/>
        <v>-66.048003712574143</v>
      </c>
      <c r="E102" s="8">
        <f t="shared" si="26"/>
        <v>-42.436517450315407</v>
      </c>
      <c r="F102" s="8">
        <f t="shared" si="27"/>
        <v>42.545876366652493</v>
      </c>
      <c r="G102" s="8">
        <f t="shared" si="22"/>
        <v>-110.68423287322543</v>
      </c>
      <c r="H102" s="8">
        <f t="shared" si="28"/>
        <v>99.085462691976332</v>
      </c>
    </row>
    <row r="103" spans="1:8">
      <c r="A103" s="11">
        <f t="shared" si="23"/>
        <v>10.09999999999998</v>
      </c>
      <c r="B103" s="8">
        <f t="shared" si="24"/>
        <v>89.079430805611622</v>
      </c>
      <c r="C103" s="8">
        <f t="shared" si="25"/>
        <v>1227.5695184153642</v>
      </c>
      <c r="D103" s="8">
        <f t="shared" si="21"/>
        <v>-65.655180071833968</v>
      </c>
      <c r="E103" s="8">
        <f t="shared" si="26"/>
        <v>-43.205157956379473</v>
      </c>
      <c r="F103" s="8">
        <f t="shared" si="27"/>
        <v>38.225360571014548</v>
      </c>
      <c r="G103" s="8">
        <f t="shared" si="22"/>
        <v>-110.14739643677345</v>
      </c>
      <c r="H103" s="8">
        <f t="shared" si="28"/>
        <v>99.004195197412969</v>
      </c>
    </row>
    <row r="104" spans="1:8">
      <c r="A104" s="11">
        <f t="shared" si="23"/>
        <v>10.19999999999998</v>
      </c>
      <c r="B104" s="8">
        <f t="shared" si="24"/>
        <v>88.62621999706235</v>
      </c>
      <c r="C104" s="8">
        <f t="shared" si="25"/>
        <v>1236.4774614959254</v>
      </c>
      <c r="D104" s="8">
        <f t="shared" si="21"/>
        <v>-65.262356431093792</v>
      </c>
      <c r="E104" s="8">
        <f t="shared" si="26"/>
        <v>-43.96634240082615</v>
      </c>
      <c r="F104" s="8">
        <f t="shared" si="27"/>
        <v>33.904844775376596</v>
      </c>
      <c r="G104" s="8">
        <f t="shared" si="22"/>
        <v>-109.61056000032146</v>
      </c>
      <c r="H104" s="8">
        <f t="shared" si="28"/>
        <v>98.932533249049968</v>
      </c>
    </row>
    <row r="105" spans="1:8">
      <c r="A105" s="11">
        <f t="shared" si="23"/>
        <v>10.299999999999979</v>
      </c>
      <c r="B105" s="8">
        <f t="shared" si="24"/>
        <v>88.173009188513092</v>
      </c>
      <c r="C105" s="8">
        <f t="shared" si="25"/>
        <v>1245.2947624147766</v>
      </c>
      <c r="D105" s="8">
        <f t="shared" si="21"/>
        <v>-64.886134906319796</v>
      </c>
      <c r="E105" s="8">
        <f t="shared" si="26"/>
        <v>-44.727526845272827</v>
      </c>
      <c r="F105" s="8">
        <f t="shared" si="27"/>
        <v>29.432092090849313</v>
      </c>
      <c r="G105" s="8">
        <f t="shared" si="22"/>
        <v>-109.07530648289978</v>
      </c>
      <c r="H105" s="8">
        <f t="shared" si="28"/>
        <v>98.868757487146652</v>
      </c>
    </row>
    <row r="106" spans="1:8">
      <c r="A106" s="11">
        <f t="shared" si="23"/>
        <v>10.399999999999979</v>
      </c>
      <c r="B106" s="8">
        <f t="shared" si="24"/>
        <v>87.72502367891903</v>
      </c>
      <c r="C106" s="8">
        <f t="shared" si="25"/>
        <v>1254.1120633336279</v>
      </c>
      <c r="D106" s="8">
        <f t="shared" si="21"/>
        <v>-64.5099133815458</v>
      </c>
      <c r="E106" s="8">
        <f t="shared" si="26"/>
        <v>-45.481277213088646</v>
      </c>
      <c r="F106" s="8">
        <f t="shared" si="27"/>
        <v>24.95933940632203</v>
      </c>
      <c r="G106" s="8">
        <f t="shared" si="22"/>
        <v>-108.54005296547811</v>
      </c>
      <c r="H106" s="8">
        <f t="shared" si="28"/>
        <v>98.81409998780903</v>
      </c>
    </row>
    <row r="107" spans="1:8">
      <c r="A107" s="11">
        <f t="shared" si="23"/>
        <v>10.499999999999979</v>
      </c>
      <c r="B107" s="8">
        <f t="shared" si="24"/>
        <v>87.277038169324953</v>
      </c>
      <c r="C107" s="8">
        <f t="shared" si="25"/>
        <v>1262.8397671505604</v>
      </c>
      <c r="D107" s="8">
        <f t="shared" si="21"/>
        <v>-64.149357794612271</v>
      </c>
      <c r="E107" s="8">
        <f t="shared" si="26"/>
        <v>-46.235027580904465</v>
      </c>
      <c r="F107" s="8">
        <f t="shared" si="27"/>
        <v>20.335836648231584</v>
      </c>
      <c r="G107" s="8">
        <f t="shared" si="22"/>
        <v>-108.00596142778706</v>
      </c>
      <c r="H107" s="8">
        <f t="shared" si="28"/>
        <v>98.767196816639483</v>
      </c>
    </row>
    <row r="108" spans="1:8">
      <c r="A108" s="11">
        <f t="shared" si="23"/>
        <v>10.599999999999978</v>
      </c>
      <c r="B108" s="8">
        <f t="shared" si="24"/>
        <v>86.834060376216073</v>
      </c>
      <c r="C108" s="8">
        <f t="shared" si="25"/>
        <v>1271.5674709674929</v>
      </c>
      <c r="D108" s="8">
        <f t="shared" si="21"/>
        <v>-63.788802207678749</v>
      </c>
      <c r="E108" s="8">
        <f t="shared" si="26"/>
        <v>-46.981360010696797</v>
      </c>
      <c r="F108" s="8">
        <f t="shared" si="27"/>
        <v>15.712333890141137</v>
      </c>
      <c r="G108" s="8">
        <f t="shared" si="22"/>
        <v>-107.471869890096</v>
      </c>
      <c r="H108" s="8">
        <f t="shared" si="28"/>
        <v>98.728933093977261</v>
      </c>
    </row>
    <row r="109" spans="1:8">
      <c r="A109" s="11">
        <f t="shared" si="23"/>
        <v>10.699999999999978</v>
      </c>
      <c r="B109" s="8">
        <f t="shared" si="24"/>
        <v>86.391082583107192</v>
      </c>
      <c r="C109" s="8">
        <f t="shared" si="25"/>
        <v>1280.2065792258036</v>
      </c>
      <c r="D109" s="8">
        <f t="shared" si="21"/>
        <v>-63.443012865621554</v>
      </c>
      <c r="E109" s="8">
        <f t="shared" si="26"/>
        <v>-47.727692440489129</v>
      </c>
      <c r="F109" s="8">
        <f t="shared" si="27"/>
        <v>10.939564646092224</v>
      </c>
      <c r="G109" s="8">
        <f t="shared" si="22"/>
        <v>-106.93856151819887</v>
      </c>
      <c r="H109" s="8">
        <f t="shared" si="28"/>
        <v>98.698286588852042</v>
      </c>
    </row>
    <row r="110" spans="1:8">
      <c r="A110" s="11">
        <f t="shared" si="23"/>
        <v>10.799999999999978</v>
      </c>
      <c r="B110" s="8">
        <f t="shared" si="24"/>
        <v>85.952907419749096</v>
      </c>
      <c r="C110" s="8">
        <f t="shared" si="25"/>
        <v>1288.8456874841143</v>
      </c>
      <c r="D110" s="8">
        <f t="shared" si="21"/>
        <v>-63.097223523564359</v>
      </c>
      <c r="E110" s="8">
        <f t="shared" si="26"/>
        <v>-48.466617809560674</v>
      </c>
      <c r="F110" s="8">
        <f t="shared" si="27"/>
        <v>6.1667954020433111</v>
      </c>
      <c r="G110" s="8">
        <f t="shared" si="22"/>
        <v>-106.40525314630173</v>
      </c>
      <c r="H110" s="8">
        <f t="shared" si="28"/>
        <v>98.675809273630904</v>
      </c>
    </row>
    <row r="111" spans="1:8">
      <c r="A111" s="11">
        <f t="shared" si="23"/>
        <v>10.899999999999977</v>
      </c>
      <c r="B111" s="8">
        <f t="shared" si="24"/>
        <v>85.514732256391014</v>
      </c>
      <c r="C111" s="8">
        <f t="shared" si="25"/>
        <v>1297.3971607097533</v>
      </c>
      <c r="D111" s="8">
        <f t="shared" si="21"/>
        <v>-62.76533611201156</v>
      </c>
      <c r="E111" s="8">
        <f t="shared" si="26"/>
        <v>-49.205543178632212</v>
      </c>
      <c r="F111" s="8">
        <f t="shared" si="27"/>
        <v>1.2462410841800899</v>
      </c>
      <c r="G111" s="8">
        <f t="shared" si="22"/>
        <v>-105.87238968857156</v>
      </c>
      <c r="H111" s="8">
        <f t="shared" si="28"/>
        <v>98.660807377532052</v>
      </c>
    </row>
    <row r="112" spans="1:8">
      <c r="A112" s="11">
        <f t="shared" si="23"/>
        <v>10.999999999999977</v>
      </c>
      <c r="B112" s="8">
        <f t="shared" si="24"/>
        <v>85.081166640415603</v>
      </c>
      <c r="C112" s="8">
        <f t="shared" si="25"/>
        <v>1305.9486339353925</v>
      </c>
      <c r="D112" s="8">
        <f t="shared" si="21"/>
        <v>-62.433448700458761</v>
      </c>
      <c r="E112" s="8">
        <f t="shared" si="26"/>
        <v>-49.937067666346387</v>
      </c>
      <c r="F112" s="8">
        <f t="shared" si="27"/>
        <v>-3.6743132336831312</v>
      </c>
      <c r="G112" s="8">
        <f t="shared" si="22"/>
        <v>-105.33952623084139</v>
      </c>
      <c r="H112" s="8">
        <f t="shared" si="28"/>
        <v>98.653513084975472</v>
      </c>
    </row>
    <row r="113" spans="1:8">
      <c r="A113" s="11">
        <f t="shared" si="23"/>
        <v>11.099999999999977</v>
      </c>
      <c r="B113" s="8">
        <f t="shared" si="24"/>
        <v>84.647601024440192</v>
      </c>
      <c r="C113" s="8">
        <f t="shared" si="25"/>
        <v>1314.4133940378365</v>
      </c>
      <c r="D113" s="8">
        <f t="shared" si="21"/>
        <v>-62.114633272606994</v>
      </c>
      <c r="E113" s="8">
        <f t="shared" si="26"/>
        <v>-50.668592154060562</v>
      </c>
      <c r="F113" s="8">
        <f t="shared" si="27"/>
        <v>-8.7411724490891878</v>
      </c>
      <c r="G113" s="8">
        <f t="shared" si="22"/>
        <v>-104.8068084249831</v>
      </c>
      <c r="H113" s="8">
        <f t="shared" si="28"/>
        <v>98.653548289290313</v>
      </c>
    </row>
    <row r="114" spans="1:8">
      <c r="A114" s="11">
        <f t="shared" si="23"/>
        <v>11.199999999999976</v>
      </c>
      <c r="B114" s="8">
        <f t="shared" si="24"/>
        <v>84.218463400518289</v>
      </c>
      <c r="C114" s="8">
        <f t="shared" si="25"/>
        <v>1322.8781541402807</v>
      </c>
      <c r="D114" s="8">
        <f t="shared" si="21"/>
        <v>-61.79581784475522</v>
      </c>
      <c r="E114" s="8">
        <f t="shared" si="26"/>
        <v>-51.392717783360041</v>
      </c>
      <c r="F114" s="8">
        <f t="shared" si="27"/>
        <v>-13.808031664495244</v>
      </c>
      <c r="G114" s="8">
        <f t="shared" si="22"/>
        <v>-104.27409061912482</v>
      </c>
      <c r="H114" s="8">
        <f t="shared" si="28"/>
        <v>98.660838323544212</v>
      </c>
    </row>
    <row r="115" spans="1:8">
      <c r="A115" s="11">
        <f t="shared" si="23"/>
        <v>11.299999999999976</v>
      </c>
      <c r="B115" s="8">
        <f t="shared" si="24"/>
        <v>83.789325776596371</v>
      </c>
      <c r="C115" s="8">
        <f t="shared" si="25"/>
        <v>1331.2570867179402</v>
      </c>
      <c r="D115" s="8">
        <f t="shared" si="21"/>
        <v>-61.489277890307505</v>
      </c>
      <c r="E115" s="8">
        <f t="shared" si="26"/>
        <v>-52.11684341265952</v>
      </c>
      <c r="F115" s="8">
        <f t="shared" si="27"/>
        <v>-19.019716005761197</v>
      </c>
      <c r="G115" s="8">
        <f t="shared" si="22"/>
        <v>-103.7412566085127</v>
      </c>
      <c r="H115" s="8">
        <f t="shared" si="28"/>
        <v>98.675308367373589</v>
      </c>
    </row>
    <row r="116" spans="1:8">
      <c r="A116" s="11">
        <f t="shared" si="23"/>
        <v>11.399999999999975</v>
      </c>
      <c r="B116" s="8">
        <f t="shared" si="24"/>
        <v>83.36444565204178</v>
      </c>
      <c r="C116" s="8">
        <f t="shared" si="25"/>
        <v>1339.6360192955999</v>
      </c>
      <c r="D116" s="8">
        <f t="shared" si="21"/>
        <v>-61.182737935859791</v>
      </c>
      <c r="E116" s="8">
        <f t="shared" si="26"/>
        <v>-52.833568569589389</v>
      </c>
      <c r="F116" s="8">
        <f t="shared" si="27"/>
        <v>-24.231400347027147</v>
      </c>
      <c r="G116" s="8">
        <f t="shared" si="22"/>
        <v>-103.20842259790058</v>
      </c>
      <c r="H116" s="8">
        <f t="shared" si="28"/>
        <v>98.696589437881443</v>
      </c>
    </row>
    <row r="117" spans="1:8">
      <c r="A117" s="11">
        <f t="shared" si="23"/>
        <v>11.499999999999975</v>
      </c>
      <c r="B117" s="8">
        <f t="shared" si="24"/>
        <v>82.939565527487204</v>
      </c>
      <c r="C117" s="8">
        <f t="shared" si="25"/>
        <v>1347.9299758483485</v>
      </c>
      <c r="D117" s="8">
        <f t="shared" si="21"/>
        <v>-60.887709515955066</v>
      </c>
      <c r="E117" s="8">
        <f t="shared" si="26"/>
        <v>-53.55029372651925</v>
      </c>
      <c r="F117" s="8">
        <f t="shared" si="27"/>
        <v>-29.586429719679074</v>
      </c>
      <c r="G117" s="8">
        <f t="shared" si="22"/>
        <v>-102.67524633768912</v>
      </c>
      <c r="H117" s="8">
        <f t="shared" si="28"/>
        <v>98.724898015064227</v>
      </c>
    </row>
    <row r="118" spans="1:8">
      <c r="A118" s="11">
        <f t="shared" si="23"/>
        <v>11.599999999999975</v>
      </c>
      <c r="B118" s="8">
        <f t="shared" si="24"/>
        <v>82.518783019875741</v>
      </c>
      <c r="C118" s="8">
        <f t="shared" si="25"/>
        <v>1356.2239324010973</v>
      </c>
      <c r="D118" s="8">
        <f t="shared" si="21"/>
        <v>-60.592681096050349</v>
      </c>
      <c r="E118" s="8">
        <f t="shared" si="26"/>
        <v>-54.259613657612846</v>
      </c>
      <c r="F118" s="8">
        <f t="shared" si="27"/>
        <v>-34.941459092331002</v>
      </c>
      <c r="G118" s="8">
        <f t="shared" si="22"/>
        <v>-102.14207007747764</v>
      </c>
      <c r="H118" s="8">
        <f t="shared" si="28"/>
        <v>98.759582954540363</v>
      </c>
    </row>
    <row r="119" spans="1:8">
      <c r="A119" s="11">
        <f t="shared" si="23"/>
        <v>11.699999999999974</v>
      </c>
      <c r="B119" s="8">
        <f t="shared" si="24"/>
        <v>82.098000512264278</v>
      </c>
      <c r="C119" s="8">
        <f t="shared" si="25"/>
        <v>1364.4337324523237</v>
      </c>
      <c r="D119" s="8">
        <f t="shared" si="21"/>
        <v>-60.30843203177195</v>
      </c>
      <c r="E119" s="8">
        <f t="shared" si="26"/>
        <v>-54.968933588706442</v>
      </c>
      <c r="F119" s="8">
        <f t="shared" si="27"/>
        <v>-40.438352451201645</v>
      </c>
      <c r="G119" s="8">
        <f t="shared" si="22"/>
        <v>-101.60835973197771</v>
      </c>
      <c r="H119" s="8">
        <f t="shared" si="28"/>
        <v>98.801140418475754</v>
      </c>
    </row>
    <row r="120" spans="1:8">
      <c r="A120" s="11">
        <f t="shared" si="23"/>
        <v>11.799999999999974</v>
      </c>
      <c r="B120" s="8">
        <f t="shared" si="24"/>
        <v>81.681165908323351</v>
      </c>
      <c r="C120" s="8">
        <f t="shared" si="25"/>
        <v>1372.6435325035502</v>
      </c>
      <c r="D120" s="8">
        <f t="shared" si="21"/>
        <v>-60.024182967493552</v>
      </c>
      <c r="E120" s="8">
        <f t="shared" si="26"/>
        <v>-55.670840876112536</v>
      </c>
      <c r="F120" s="8">
        <f t="shared" si="27"/>
        <v>-45.935245810072288</v>
      </c>
      <c r="G120" s="8">
        <f t="shared" si="22"/>
        <v>-101.07464938647777</v>
      </c>
      <c r="H120" s="8">
        <f t="shared" si="28"/>
        <v>98.848648893125926</v>
      </c>
    </row>
    <row r="121" spans="1:8">
      <c r="A121" s="11">
        <f t="shared" si="23"/>
        <v>11.899999999999974</v>
      </c>
      <c r="B121" s="8">
        <f t="shared" si="24"/>
        <v>81.264331304382424</v>
      </c>
      <c r="C121" s="8">
        <f t="shared" si="25"/>
        <v>1380.7699656339885</v>
      </c>
      <c r="D121" s="8">
        <f t="shared" si="21"/>
        <v>-59.750012071033701</v>
      </c>
      <c r="E121" s="8">
        <f t="shared" si="26"/>
        <v>-56.372748163518636</v>
      </c>
      <c r="F121" s="8">
        <f t="shared" si="27"/>
        <v>-51.572520626424151</v>
      </c>
      <c r="G121" s="8">
        <f t="shared" si="22"/>
        <v>-100.54024572014413</v>
      </c>
      <c r="H121" s="8">
        <f t="shared" si="28"/>
        <v>98.902872950465508</v>
      </c>
    </row>
    <row r="122" spans="1:8">
      <c r="A122" s="11">
        <f t="shared" si="23"/>
        <v>11.999999999999973</v>
      </c>
      <c r="B122" s="8">
        <f t="shared" si="24"/>
        <v>81.264331304382424</v>
      </c>
      <c r="C122" s="8">
        <f t="shared" si="25"/>
        <v>1388.8963987644267</v>
      </c>
      <c r="D122" s="8">
        <f t="shared" si="21"/>
        <v>-59.475841174573851</v>
      </c>
      <c r="E122" s="8">
        <f t="shared" si="26"/>
        <v>-56.372748163518636</v>
      </c>
      <c r="F122" s="8">
        <f t="shared" si="27"/>
        <v>-57.209795442776013</v>
      </c>
      <c r="G122" s="8">
        <f t="shared" si="22"/>
        <v>-100.00584205381048</v>
      </c>
      <c r="H122" s="8">
        <f t="shared" si="28"/>
        <v>98.902872950465508</v>
      </c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Seite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23"/>
  <sheetViews>
    <sheetView tabSelected="1" workbookViewId="0">
      <selection activeCell="K41" sqref="K41"/>
    </sheetView>
  </sheetViews>
  <sheetFormatPr baseColWidth="10" defaultRowHeight="12.75"/>
  <cols>
    <col min="1" max="1" width="11.42578125" style="2"/>
    <col min="2" max="2" width="11.42578125" style="17"/>
    <col min="3" max="4" width="11.42578125" style="10"/>
    <col min="5" max="5" width="11.42578125" style="17"/>
    <col min="6" max="8" width="11.42578125" style="10"/>
  </cols>
  <sheetData>
    <row r="1" spans="1:12" ht="15.75">
      <c r="A1" s="20" t="s">
        <v>5</v>
      </c>
      <c r="B1" s="15" t="s">
        <v>7</v>
      </c>
      <c r="C1" s="15" t="s">
        <v>8</v>
      </c>
      <c r="D1" s="9" t="s">
        <v>9</v>
      </c>
      <c r="E1" s="15" t="s">
        <v>10</v>
      </c>
      <c r="F1" s="15" t="s">
        <v>11</v>
      </c>
      <c r="G1" s="9" t="s">
        <v>12</v>
      </c>
      <c r="H1" s="9" t="s">
        <v>13</v>
      </c>
      <c r="I1" s="1" t="s">
        <v>0</v>
      </c>
      <c r="J1" s="1" t="s">
        <v>1</v>
      </c>
    </row>
    <row r="2" spans="1:12">
      <c r="A2" s="21">
        <v>0</v>
      </c>
      <c r="B2" s="16">
        <f>v0*COS(RADIANS(alfa))</f>
        <v>171.96374960382124</v>
      </c>
      <c r="C2" s="16">
        <v>-5</v>
      </c>
      <c r="D2" s="8">
        <f>-b*H2*B2</f>
        <v>-232.87330971349473</v>
      </c>
      <c r="E2" s="16">
        <f>v0*SIN(RADIANS(alfa))</f>
        <v>62.589686228597373</v>
      </c>
      <c r="F2" s="16">
        <v>3</v>
      </c>
      <c r="G2" s="8">
        <f>-m*g-b*H2*E2</f>
        <v>-226.02295309076658</v>
      </c>
      <c r="H2" s="8">
        <f>SQRT(B2^2+E2^2)</f>
        <v>183</v>
      </c>
      <c r="I2" s="7" t="s">
        <v>6</v>
      </c>
      <c r="J2" s="3">
        <v>0.1</v>
      </c>
    </row>
    <row r="3" spans="1:12">
      <c r="A3" s="22">
        <f>A2+dt/2</f>
        <v>0.1</v>
      </c>
      <c r="B3" s="8">
        <f>B2+D2/m*dt/2</f>
        <v>170.34657384192198</v>
      </c>
      <c r="C3" s="8">
        <f>AVERAGE(C2,C4)</f>
        <v>12.034657384192197</v>
      </c>
      <c r="D3" s="8">
        <f t="shared" ref="D3:D34" si="0">IF(ROW()=EVEN(ROW()),-b*H2*B2,AVERAGE(D2,D4))</f>
        <v>-230.48363435229405</v>
      </c>
      <c r="E3" s="8">
        <f>E2+G2/m*dt/2</f>
        <v>61.020082387689271</v>
      </c>
      <c r="F3" s="8">
        <f>AVERAGE(F2,F4)</f>
        <v>9.1020082387689278</v>
      </c>
      <c r="G3" s="8">
        <f t="shared" ref="G3:G34" si="1">IF(ROW()=EVEN(ROW()),-m*g-b*H2*E2,AVERAGE(G2,G4))</f>
        <v>-224.49640318741436</v>
      </c>
      <c r="H3" s="8">
        <f t="shared" ref="H3:H62" si="2">SQRT(B3^2+E3^2)</f>
        <v>180.94586393250819</v>
      </c>
      <c r="I3" s="5" t="s">
        <v>2</v>
      </c>
      <c r="J3" s="3">
        <v>5.0000000000000001E-3</v>
      </c>
    </row>
    <row r="4" spans="1:12">
      <c r="A4" s="22">
        <f>A3+dt/2</f>
        <v>0.2</v>
      </c>
      <c r="B4" s="8">
        <f t="shared" ref="B4:B36" si="3">IF(ROW()=ODD(ROW()),B2+D3/m*dt,AVERAGE(B3,B5))</f>
        <v>168.76258801559493</v>
      </c>
      <c r="C4" s="8">
        <f>IF(ROW()=EVEN(ROW()),C2+B3*dt,AVERAGE(C3,C5))</f>
        <v>29.069314768384395</v>
      </c>
      <c r="D4" s="8">
        <f t="shared" si="0"/>
        <v>-228.09395899109336</v>
      </c>
      <c r="E4" s="8">
        <f t="shared" ref="E4:E36" si="4">IF(ROW()=ODD(ROW()),E2+G3/m*dt,AVERAGE(E3,E5))</f>
        <v>59.471680628772177</v>
      </c>
      <c r="F4" s="8">
        <f>IF(ROW()=EVEN(ROW()),F2+E3*dt,AVERAGE(F3,F5))</f>
        <v>15.204016477537856</v>
      </c>
      <c r="G4" s="8">
        <f t="shared" si="1"/>
        <v>-222.96985328406214</v>
      </c>
      <c r="H4" s="8">
        <f t="shared" si="2"/>
        <v>178.93488176018698</v>
      </c>
      <c r="I4" s="5" t="s">
        <v>4</v>
      </c>
      <c r="J4" s="3">
        <v>8.0000000000000004E-4</v>
      </c>
    </row>
    <row r="5" spans="1:12">
      <c r="A5" s="22">
        <f t="shared" ref="A5:A19" si="5">A4+dt/2</f>
        <v>0.30000000000000004</v>
      </c>
      <c r="B5" s="8">
        <f t="shared" si="3"/>
        <v>167.17860218926791</v>
      </c>
      <c r="C5" s="8">
        <f>IF(ROW()=EVEN(ROW()),C3+B4*dt,AVERAGE(C4,C6))</f>
        <v>45.78717498731119</v>
      </c>
      <c r="D5" s="8">
        <f t="shared" si="0"/>
        <v>-223.48818879811063</v>
      </c>
      <c r="E5" s="8">
        <f t="shared" si="4"/>
        <v>57.923278869855075</v>
      </c>
      <c r="F5" s="8">
        <f>IF(ROW()=EVEN(ROW()),F3+E4*dt,AVERAGE(F4,F6))</f>
        <v>20.996344364523363</v>
      </c>
      <c r="G5" s="8">
        <f t="shared" si="1"/>
        <v>-220.03561721171172</v>
      </c>
      <c r="H5" s="8">
        <f t="shared" si="2"/>
        <v>176.92877455346965</v>
      </c>
      <c r="I5" s="5" t="s">
        <v>3</v>
      </c>
      <c r="J5" s="3">
        <v>9.81</v>
      </c>
    </row>
    <row r="6" spans="1:12" ht="15.75">
      <c r="A6" s="22">
        <f t="shared" si="5"/>
        <v>0.4</v>
      </c>
      <c r="B6" s="8">
        <f t="shared" si="3"/>
        <v>165.65858539339897</v>
      </c>
      <c r="C6" s="8">
        <f t="shared" ref="C6" si="6">IF(ROW(A6)=EVEN(ROW(A6)),C4+B5*dt,AVERAGE(C5,C7))</f>
        <v>62.505035206237977</v>
      </c>
      <c r="D6" s="8">
        <f t="shared" si="0"/>
        <v>-218.88241860512787</v>
      </c>
      <c r="E6" s="8">
        <f t="shared" si="4"/>
        <v>56.415630389720619</v>
      </c>
      <c r="F6" s="8">
        <f t="shared" ref="F6" si="7">IF(ROW(D6)=EVEN(ROW(D6)),F4+E5*dt,AVERAGE(F5,F7))</f>
        <v>26.788672251508871</v>
      </c>
      <c r="G6" s="8">
        <f t="shared" si="1"/>
        <v>-217.10138113936134</v>
      </c>
      <c r="H6" s="8">
        <f t="shared" si="2"/>
        <v>175.00140075671288</v>
      </c>
      <c r="I6" s="18" t="s">
        <v>14</v>
      </c>
      <c r="J6" s="19">
        <v>50</v>
      </c>
    </row>
    <row r="7" spans="1:12" ht="15.75">
      <c r="A7" s="22">
        <f t="shared" si="5"/>
        <v>0.5</v>
      </c>
      <c r="B7" s="8">
        <f t="shared" si="3"/>
        <v>164.13856859753002</v>
      </c>
      <c r="C7" s="8">
        <f t="shared" ref="C7:C36" si="8">IF(ROW()=EVEN(ROW()),C5+B6*dt,AVERAGE(C6,C8))</f>
        <v>78.918892065990974</v>
      </c>
      <c r="D7" s="8">
        <f t="shared" si="0"/>
        <v>-214.554312727021</v>
      </c>
      <c r="E7" s="8">
        <f t="shared" si="4"/>
        <v>54.907981909586169</v>
      </c>
      <c r="F7" s="8">
        <f t="shared" ref="F7:F36" si="9">IF(ROW()=EVEN(ROW()),F5+E6*dt,AVERAGE(F6,F8))</f>
        <v>32.279470442467485</v>
      </c>
      <c r="G7" s="8">
        <f t="shared" si="1"/>
        <v>-214.34534874688498</v>
      </c>
      <c r="H7" s="8">
        <f t="shared" si="2"/>
        <v>173.0790460414822</v>
      </c>
      <c r="I7" s="18" t="s">
        <v>15</v>
      </c>
      <c r="J7" s="19">
        <v>30</v>
      </c>
    </row>
    <row r="8" spans="1:12">
      <c r="A8" s="22">
        <f t="shared" si="5"/>
        <v>0.6</v>
      </c>
      <c r="B8" s="8">
        <f t="shared" si="3"/>
        <v>162.67866438330145</v>
      </c>
      <c r="C8" s="8">
        <f t="shared" si="8"/>
        <v>95.332748925743985</v>
      </c>
      <c r="D8" s="8">
        <f t="shared" si="0"/>
        <v>-210.22620684891413</v>
      </c>
      <c r="E8" s="8">
        <f t="shared" si="4"/>
        <v>53.438611657124994</v>
      </c>
      <c r="F8" s="8">
        <f t="shared" si="9"/>
        <v>37.770268633426106</v>
      </c>
      <c r="G8" s="8">
        <f t="shared" si="1"/>
        <v>-211.58931635440862</v>
      </c>
      <c r="H8" s="8">
        <f t="shared" si="2"/>
        <v>171.23093488437144</v>
      </c>
      <c r="I8" s="6"/>
      <c r="J8" s="6"/>
    </row>
    <row r="9" spans="1:12">
      <c r="A9" s="22">
        <f t="shared" si="5"/>
        <v>0.7</v>
      </c>
      <c r="B9" s="8">
        <f t="shared" si="3"/>
        <v>161.21876016907288</v>
      </c>
      <c r="C9" s="8">
        <f t="shared" si="8"/>
        <v>111.45462494265126</v>
      </c>
      <c r="D9" s="8">
        <f t="shared" si="0"/>
        <v>-206.15463301125925</v>
      </c>
      <c r="E9" s="8">
        <f t="shared" si="4"/>
        <v>51.969241404663826</v>
      </c>
      <c r="F9" s="8">
        <f t="shared" si="9"/>
        <v>42.967192773892492</v>
      </c>
      <c r="G9" s="8">
        <f t="shared" si="1"/>
        <v>-208.99762967882197</v>
      </c>
      <c r="H9" s="8">
        <f t="shared" si="2"/>
        <v>169.38798860199407</v>
      </c>
      <c r="I9" s="6"/>
      <c r="J9" s="6"/>
    </row>
    <row r="10" spans="1:12">
      <c r="A10" s="22">
        <f t="shared" si="5"/>
        <v>0.79999999999999993</v>
      </c>
      <c r="B10" s="8">
        <f t="shared" si="3"/>
        <v>159.8154055914784</v>
      </c>
      <c r="C10" s="8">
        <f t="shared" si="8"/>
        <v>127.57650095955856</v>
      </c>
      <c r="D10" s="8">
        <f t="shared" si="0"/>
        <v>-202.08305917360437</v>
      </c>
      <c r="E10" s="8">
        <f t="shared" si="4"/>
        <v>50.535866800474693</v>
      </c>
      <c r="F10" s="8">
        <f t="shared" si="9"/>
        <v>48.164116914358871</v>
      </c>
      <c r="G10" s="8">
        <f t="shared" si="1"/>
        <v>-206.40594300323534</v>
      </c>
      <c r="H10" s="8">
        <f t="shared" si="2"/>
        <v>167.6151475781472</v>
      </c>
      <c r="I10" s="6"/>
      <c r="J10" s="6"/>
    </row>
    <row r="11" spans="1:12">
      <c r="A11" s="22">
        <f t="shared" si="5"/>
        <v>0.89999999999999991</v>
      </c>
      <c r="B11" s="8">
        <f t="shared" si="3"/>
        <v>158.41205101388394</v>
      </c>
      <c r="C11" s="8">
        <f t="shared" si="8"/>
        <v>143.41770606094695</v>
      </c>
      <c r="D11" s="8">
        <f t="shared" si="0"/>
        <v>-198.24889692427769</v>
      </c>
      <c r="E11" s="8">
        <f t="shared" si="4"/>
        <v>49.10249219628556</v>
      </c>
      <c r="F11" s="8">
        <f t="shared" si="9"/>
        <v>53.074366133987425</v>
      </c>
      <c r="G11" s="8">
        <f t="shared" si="1"/>
        <v>-203.96603770245559</v>
      </c>
      <c r="H11" s="8">
        <f t="shared" si="2"/>
        <v>165.84761875381767</v>
      </c>
      <c r="I11" s="6"/>
      <c r="J11" s="6"/>
    </row>
    <row r="12" spans="1:12">
      <c r="A12" s="22">
        <f t="shared" si="5"/>
        <v>0.99999999999999989</v>
      </c>
      <c r="B12" s="8">
        <f t="shared" si="3"/>
        <v>157.06194868975234</v>
      </c>
      <c r="C12" s="8">
        <f t="shared" si="8"/>
        <v>159.25891116233535</v>
      </c>
      <c r="D12" s="8">
        <f t="shared" si="0"/>
        <v>-194.41473467495098</v>
      </c>
      <c r="E12" s="8">
        <f t="shared" si="4"/>
        <v>47.703005165718366</v>
      </c>
      <c r="F12" s="8">
        <f t="shared" si="9"/>
        <v>57.984615353615986</v>
      </c>
      <c r="G12" s="8">
        <f t="shared" si="1"/>
        <v>-201.52613240167588</v>
      </c>
      <c r="H12" s="8">
        <f t="shared" si="2"/>
        <v>164.14637500737857</v>
      </c>
      <c r="I12" s="6"/>
      <c r="J12" s="6"/>
    </row>
    <row r="13" spans="1:12">
      <c r="A13" s="22">
        <f t="shared" si="5"/>
        <v>1.0999999999999999</v>
      </c>
      <c r="B13" s="8">
        <f t="shared" si="3"/>
        <v>155.71184636562074</v>
      </c>
      <c r="C13" s="8">
        <f t="shared" si="8"/>
        <v>174.83009579889745</v>
      </c>
      <c r="D13" s="8">
        <f t="shared" si="0"/>
        <v>-190.80064943158021</v>
      </c>
      <c r="E13" s="8">
        <f t="shared" si="4"/>
        <v>46.303518135151172</v>
      </c>
      <c r="F13" s="8">
        <f t="shared" si="9"/>
        <v>62.614967167131098</v>
      </c>
      <c r="G13" s="8">
        <f t="shared" si="1"/>
        <v>-199.22659177787665</v>
      </c>
      <c r="H13" s="8">
        <f t="shared" si="2"/>
        <v>162.45059215122285</v>
      </c>
      <c r="I13" s="6"/>
      <c r="J13" s="6"/>
    </row>
    <row r="14" spans="1:12">
      <c r="A14" s="22">
        <f t="shared" si="5"/>
        <v>1.2</v>
      </c>
      <c r="B14" s="8">
        <f t="shared" si="3"/>
        <v>154.4119396698693</v>
      </c>
      <c r="C14" s="8">
        <f t="shared" si="8"/>
        <v>190.40128043545951</v>
      </c>
      <c r="D14" s="8">
        <f t="shared" si="0"/>
        <v>-187.18656418820942</v>
      </c>
      <c r="E14" s="8">
        <f t="shared" si="4"/>
        <v>44.93596916880341</v>
      </c>
      <c r="F14" s="8">
        <f t="shared" si="9"/>
        <v>67.245318980646218</v>
      </c>
      <c r="G14" s="8">
        <f t="shared" si="1"/>
        <v>-196.92705115407745</v>
      </c>
      <c r="H14" s="8">
        <f t="shared" si="2"/>
        <v>160.81756259112686</v>
      </c>
      <c r="I14" s="6"/>
      <c r="J14" s="6"/>
      <c r="L14" s="2"/>
    </row>
    <row r="15" spans="1:12">
      <c r="A15" s="22">
        <f t="shared" si="5"/>
        <v>1.3</v>
      </c>
      <c r="B15" s="8">
        <f t="shared" si="3"/>
        <v>153.11203297411782</v>
      </c>
      <c r="C15" s="8">
        <f t="shared" si="8"/>
        <v>205.71248373287131</v>
      </c>
      <c r="D15" s="8">
        <f t="shared" si="0"/>
        <v>-183.7768103120149</v>
      </c>
      <c r="E15" s="8">
        <f t="shared" si="4"/>
        <v>43.568420202455655</v>
      </c>
      <c r="F15" s="8">
        <f t="shared" si="9"/>
        <v>71.602161000891783</v>
      </c>
      <c r="G15" s="8">
        <f t="shared" si="1"/>
        <v>-194.75747896121277</v>
      </c>
      <c r="H15" s="8">
        <f t="shared" si="2"/>
        <v>159.19014379164651</v>
      </c>
      <c r="I15" s="6"/>
      <c r="J15" s="6"/>
      <c r="L15" s="2"/>
    </row>
    <row r="16" spans="1:12">
      <c r="A16" s="22">
        <f t="shared" si="5"/>
        <v>1.4000000000000001</v>
      </c>
      <c r="B16" s="8">
        <f t="shared" si="3"/>
        <v>151.85948397109129</v>
      </c>
      <c r="C16" s="8">
        <f t="shared" si="8"/>
        <v>221.02368703028307</v>
      </c>
      <c r="D16" s="8">
        <f t="shared" si="0"/>
        <v>-180.36705643582042</v>
      </c>
      <c r="E16" s="8">
        <f t="shared" si="4"/>
        <v>42.231004183231015</v>
      </c>
      <c r="F16" s="8">
        <f t="shared" si="9"/>
        <v>75.959003021137349</v>
      </c>
      <c r="G16" s="8">
        <f t="shared" si="1"/>
        <v>-192.58790676834806</v>
      </c>
      <c r="H16" s="8">
        <f t="shared" si="2"/>
        <v>157.62220841712062</v>
      </c>
      <c r="I16" s="6"/>
      <c r="J16" s="6"/>
    </row>
    <row r="17" spans="1:10">
      <c r="A17" s="22">
        <f t="shared" si="5"/>
        <v>1.5000000000000002</v>
      </c>
      <c r="B17" s="8">
        <f t="shared" si="3"/>
        <v>150.60693496806476</v>
      </c>
      <c r="C17" s="8">
        <f t="shared" si="8"/>
        <v>236.08438052708954</v>
      </c>
      <c r="D17" s="8">
        <f t="shared" si="0"/>
        <v>-177.14730512682249</v>
      </c>
      <c r="E17" s="8">
        <f t="shared" si="4"/>
        <v>40.893588164006374</v>
      </c>
      <c r="F17" s="8">
        <f t="shared" si="9"/>
        <v>80.048361837537982</v>
      </c>
      <c r="G17" s="8">
        <f t="shared" si="1"/>
        <v>-190.53881609101865</v>
      </c>
      <c r="H17" s="8">
        <f t="shared" si="2"/>
        <v>156.06003464501168</v>
      </c>
      <c r="I17" s="6"/>
      <c r="J17" s="6"/>
    </row>
    <row r="18" spans="1:10">
      <c r="A18" s="22">
        <f t="shared" si="5"/>
        <v>1.6000000000000003</v>
      </c>
      <c r="B18" s="8">
        <f t="shared" si="3"/>
        <v>149.39910473321876</v>
      </c>
      <c r="C18" s="8">
        <f t="shared" si="8"/>
        <v>251.14507402389603</v>
      </c>
      <c r="D18" s="8">
        <f t="shared" si="0"/>
        <v>-173.92755381782456</v>
      </c>
      <c r="E18" s="8">
        <f t="shared" si="4"/>
        <v>39.584631737522422</v>
      </c>
      <c r="F18" s="8">
        <f t="shared" si="9"/>
        <v>84.137720653938629</v>
      </c>
      <c r="G18" s="8">
        <f t="shared" si="1"/>
        <v>-188.4897254136892</v>
      </c>
      <c r="H18" s="8">
        <f t="shared" si="2"/>
        <v>154.55431266995603</v>
      </c>
      <c r="I18" s="6"/>
      <c r="J18" s="6"/>
    </row>
    <row r="19" spans="1:10">
      <c r="A19" s="22">
        <f t="shared" si="5"/>
        <v>1.7000000000000004</v>
      </c>
      <c r="B19" s="8">
        <f t="shared" si="3"/>
        <v>148.19127449837276</v>
      </c>
      <c r="C19" s="8">
        <f t="shared" si="8"/>
        <v>265.96420147373328</v>
      </c>
      <c r="D19" s="8">
        <f t="shared" si="0"/>
        <v>-170.88474230040481</v>
      </c>
      <c r="E19" s="8">
        <f t="shared" si="4"/>
        <v>38.275675311038469</v>
      </c>
      <c r="F19" s="8">
        <f t="shared" si="9"/>
        <v>87.965288185042482</v>
      </c>
      <c r="G19" s="8">
        <f t="shared" si="1"/>
        <v>-186.55244133984257</v>
      </c>
      <c r="H19" s="8">
        <f t="shared" si="2"/>
        <v>153.05450388004957</v>
      </c>
      <c r="I19" s="6"/>
      <c r="J19" s="6"/>
    </row>
    <row r="20" spans="1:10">
      <c r="A20" s="22">
        <f t="shared" ref="A20:A35" si="10">A19+dt/2</f>
        <v>1.8000000000000005</v>
      </c>
      <c r="B20" s="8">
        <f t="shared" si="3"/>
        <v>147.02570553460203</v>
      </c>
      <c r="C20" s="8">
        <f t="shared" si="8"/>
        <v>280.78332892357059</v>
      </c>
      <c r="D20" s="8">
        <f t="shared" si="0"/>
        <v>-167.84193078298509</v>
      </c>
      <c r="E20" s="8">
        <f t="shared" si="4"/>
        <v>36.993625607802386</v>
      </c>
      <c r="F20" s="8">
        <f t="shared" si="9"/>
        <v>91.79285571614632</v>
      </c>
      <c r="G20" s="8">
        <f t="shared" si="1"/>
        <v>-184.61515726599595</v>
      </c>
      <c r="H20" s="8">
        <f t="shared" si="2"/>
        <v>151.60833230254119</v>
      </c>
      <c r="I20" s="6"/>
      <c r="J20" s="6"/>
    </row>
    <row r="21" spans="1:10">
      <c r="A21" s="22">
        <f t="shared" si="10"/>
        <v>1.9000000000000006</v>
      </c>
      <c r="B21" s="8">
        <f t="shared" si="3"/>
        <v>145.86013657083132</v>
      </c>
      <c r="C21" s="8">
        <f t="shared" si="8"/>
        <v>295.36934258065372</v>
      </c>
      <c r="D21" s="8">
        <f t="shared" si="0"/>
        <v>-164.96412980677258</v>
      </c>
      <c r="E21" s="8">
        <f t="shared" si="4"/>
        <v>35.711575904566303</v>
      </c>
      <c r="F21" s="8">
        <f t="shared" si="9"/>
        <v>95.364013306602942</v>
      </c>
      <c r="G21" s="8">
        <f t="shared" si="1"/>
        <v>-182.78173143502195</v>
      </c>
      <c r="H21" s="8">
        <f t="shared" si="2"/>
        <v>150.16822598022912</v>
      </c>
      <c r="I21" s="6"/>
      <c r="J21" s="6"/>
    </row>
    <row r="22" spans="1:10">
      <c r="A22" s="22">
        <f t="shared" si="10"/>
        <v>2.0000000000000004</v>
      </c>
      <c r="B22" s="8">
        <f t="shared" si="3"/>
        <v>144.73453706506353</v>
      </c>
      <c r="C22" s="8">
        <f t="shared" si="8"/>
        <v>309.95535623773685</v>
      </c>
      <c r="D22" s="8">
        <f t="shared" si="0"/>
        <v>-162.08632883056003</v>
      </c>
      <c r="E22" s="8">
        <f t="shared" si="4"/>
        <v>34.454990448982635</v>
      </c>
      <c r="F22" s="8">
        <f t="shared" si="9"/>
        <v>98.935170897059578</v>
      </c>
      <c r="G22" s="8">
        <f t="shared" si="1"/>
        <v>-180.94830560404796</v>
      </c>
      <c r="H22" s="8">
        <f t="shared" si="2"/>
        <v>148.77914029284392</v>
      </c>
      <c r="I22" s="6"/>
      <c r="J22" s="6"/>
    </row>
    <row r="23" spans="1:10">
      <c r="A23" s="22">
        <f t="shared" si="10"/>
        <v>2.1000000000000005</v>
      </c>
      <c r="B23" s="8">
        <f t="shared" si="3"/>
        <v>143.60893755929575</v>
      </c>
      <c r="C23" s="8">
        <f t="shared" si="8"/>
        <v>324.31624999366642</v>
      </c>
      <c r="D23" s="8">
        <f t="shared" si="0"/>
        <v>-159.36262597196136</v>
      </c>
      <c r="E23" s="8">
        <f t="shared" si="4"/>
        <v>33.198404993398967</v>
      </c>
      <c r="F23" s="8">
        <f t="shared" si="9"/>
        <v>102.25501139639948</v>
      </c>
      <c r="G23" s="8">
        <f t="shared" si="1"/>
        <v>-179.21144100910428</v>
      </c>
      <c r="H23" s="8">
        <f t="shared" si="2"/>
        <v>147.3962721408362</v>
      </c>
      <c r="I23" s="6"/>
      <c r="J23" s="6"/>
    </row>
    <row r="24" spans="1:10">
      <c r="A24" s="22">
        <f t="shared" si="10"/>
        <v>2.2000000000000006</v>
      </c>
      <c r="B24" s="8">
        <f t="shared" si="3"/>
        <v>142.5211672598974</v>
      </c>
      <c r="C24" s="8">
        <f t="shared" si="8"/>
        <v>338.67714374959598</v>
      </c>
      <c r="D24" s="8">
        <f t="shared" si="0"/>
        <v>-156.63892311336269</v>
      </c>
      <c r="E24" s="8">
        <f t="shared" si="4"/>
        <v>31.965942657189519</v>
      </c>
      <c r="F24" s="8">
        <f t="shared" si="9"/>
        <v>105.57485189573937</v>
      </c>
      <c r="G24" s="8">
        <f t="shared" si="1"/>
        <v>-177.47457641416059</v>
      </c>
      <c r="H24" s="8">
        <f t="shared" si="2"/>
        <v>146.06198891938442</v>
      </c>
      <c r="I24" s="6"/>
      <c r="J24" s="6"/>
    </row>
    <row r="25" spans="1:10">
      <c r="A25" s="22">
        <f t="shared" si="10"/>
        <v>2.3000000000000007</v>
      </c>
      <c r="B25" s="8">
        <f t="shared" si="3"/>
        <v>141.43339696049904</v>
      </c>
      <c r="C25" s="8">
        <f t="shared" si="8"/>
        <v>352.82048344564589</v>
      </c>
      <c r="D25" s="8">
        <f t="shared" si="0"/>
        <v>-154.05931974560059</v>
      </c>
      <c r="E25" s="8">
        <f t="shared" si="4"/>
        <v>30.733480320980071</v>
      </c>
      <c r="F25" s="8">
        <f t="shared" si="9"/>
        <v>108.64819992783737</v>
      </c>
      <c r="G25" s="8">
        <f t="shared" si="1"/>
        <v>-175.82756108454706</v>
      </c>
      <c r="H25" s="8">
        <f t="shared" si="2"/>
        <v>144.73407542256996</v>
      </c>
      <c r="I25" s="6"/>
      <c r="J25" s="6"/>
    </row>
    <row r="26" spans="1:10">
      <c r="A26" s="22">
        <f t="shared" si="10"/>
        <v>2.4000000000000008</v>
      </c>
      <c r="B26" s="8">
        <f t="shared" si="3"/>
        <v>140.38145448565294</v>
      </c>
      <c r="C26" s="8">
        <f t="shared" si="8"/>
        <v>366.9638231416958</v>
      </c>
      <c r="D26" s="8">
        <f t="shared" si="0"/>
        <v>-151.47971637783846</v>
      </c>
      <c r="E26" s="8">
        <f t="shared" si="4"/>
        <v>29.523893197681922</v>
      </c>
      <c r="F26" s="8">
        <f t="shared" si="9"/>
        <v>111.72154795993538</v>
      </c>
      <c r="G26" s="8">
        <f t="shared" si="1"/>
        <v>-174.18054575493352</v>
      </c>
      <c r="H26" s="8">
        <f t="shared" si="2"/>
        <v>143.4524765664768</v>
      </c>
      <c r="I26" s="6"/>
      <c r="J26" s="6"/>
    </row>
    <row r="27" spans="1:10">
      <c r="A27" s="22">
        <f t="shared" si="10"/>
        <v>2.5000000000000009</v>
      </c>
      <c r="B27" s="8">
        <f t="shared" si="3"/>
        <v>139.32951201080684</v>
      </c>
      <c r="C27" s="8">
        <f t="shared" si="8"/>
        <v>380.8967743427765</v>
      </c>
      <c r="D27" s="8">
        <f t="shared" si="0"/>
        <v>-149.03503649636721</v>
      </c>
      <c r="E27" s="8">
        <f t="shared" si="4"/>
        <v>28.314306074383772</v>
      </c>
      <c r="F27" s="8">
        <f t="shared" si="9"/>
        <v>114.55297856737376</v>
      </c>
      <c r="G27" s="8">
        <f t="shared" si="1"/>
        <v>-172.61719415023092</v>
      </c>
      <c r="H27" s="8">
        <f t="shared" si="2"/>
        <v>142.17739920832514</v>
      </c>
      <c r="I27" s="6"/>
      <c r="J27" s="6"/>
    </row>
    <row r="28" spans="1:10">
      <c r="A28" s="22">
        <f t="shared" si="10"/>
        <v>2.600000000000001</v>
      </c>
      <c r="B28" s="8">
        <f t="shared" si="3"/>
        <v>138.3115234232034</v>
      </c>
      <c r="C28" s="8">
        <f t="shared" si="8"/>
        <v>394.82972554385719</v>
      </c>
      <c r="D28" s="8">
        <f t="shared" si="0"/>
        <v>-146.59035661489597</v>
      </c>
      <c r="E28" s="8">
        <f t="shared" si="4"/>
        <v>27.126432167817605</v>
      </c>
      <c r="F28" s="8">
        <f t="shared" si="9"/>
        <v>117.38440917481213</v>
      </c>
      <c r="G28" s="8">
        <f t="shared" si="1"/>
        <v>-171.05384254552831</v>
      </c>
      <c r="H28" s="8">
        <f t="shared" si="2"/>
        <v>140.94651763630966</v>
      </c>
      <c r="I28" s="6"/>
      <c r="J28" s="6"/>
    </row>
    <row r="29" spans="1:10">
      <c r="A29" s="22">
        <f t="shared" si="10"/>
        <v>2.7000000000000011</v>
      </c>
      <c r="B29" s="8">
        <f t="shared" si="3"/>
        <v>137.29353483559996</v>
      </c>
      <c r="C29" s="8">
        <f t="shared" si="8"/>
        <v>408.55907902741717</v>
      </c>
      <c r="D29" s="8">
        <f t="shared" si="0"/>
        <v>-144.27216597197778</v>
      </c>
      <c r="E29" s="8">
        <f t="shared" si="4"/>
        <v>25.938558261251433</v>
      </c>
      <c r="F29" s="8">
        <f t="shared" si="9"/>
        <v>119.97826500093728</v>
      </c>
      <c r="G29" s="8">
        <f t="shared" si="1"/>
        <v>-169.56844366541765</v>
      </c>
      <c r="H29" s="8">
        <f t="shared" si="2"/>
        <v>139.7223085707019</v>
      </c>
      <c r="I29" s="6"/>
      <c r="J29" s="6"/>
    </row>
    <row r="30" spans="1:10">
      <c r="A30" s="22">
        <f t="shared" si="10"/>
        <v>2.8000000000000012</v>
      </c>
      <c r="B30" s="8">
        <f t="shared" si="3"/>
        <v>136.30774334025926</v>
      </c>
      <c r="C30" s="8">
        <f t="shared" si="8"/>
        <v>422.2884325109772</v>
      </c>
      <c r="D30" s="8">
        <f t="shared" si="0"/>
        <v>-141.9539753290596</v>
      </c>
      <c r="E30" s="8">
        <f t="shared" si="4"/>
        <v>24.771314894686803</v>
      </c>
      <c r="F30" s="8">
        <f t="shared" si="9"/>
        <v>122.57212082706242</v>
      </c>
      <c r="G30" s="8">
        <f t="shared" si="1"/>
        <v>-168.08304478530701</v>
      </c>
      <c r="H30" s="8">
        <f t="shared" si="2"/>
        <v>138.54031520148106</v>
      </c>
      <c r="I30" s="6"/>
      <c r="J30" s="6"/>
    </row>
    <row r="31" spans="1:10">
      <c r="A31" s="22">
        <f t="shared" si="10"/>
        <v>2.9000000000000012</v>
      </c>
      <c r="B31" s="8">
        <f t="shared" si="3"/>
        <v>135.32195184491857</v>
      </c>
      <c r="C31" s="8">
        <f t="shared" si="8"/>
        <v>435.82062769546906</v>
      </c>
      <c r="D31" s="8">
        <f t="shared" si="0"/>
        <v>-139.75450955534677</v>
      </c>
      <c r="E31" s="8">
        <f t="shared" si="4"/>
        <v>23.604071528122169</v>
      </c>
      <c r="F31" s="8">
        <f t="shared" si="9"/>
        <v>124.93252797987464</v>
      </c>
      <c r="G31" s="8">
        <f t="shared" si="1"/>
        <v>-166.67031614344359</v>
      </c>
      <c r="H31" s="8">
        <f t="shared" si="2"/>
        <v>137.36514420996022</v>
      </c>
      <c r="I31" s="6"/>
      <c r="J31" s="6"/>
    </row>
    <row r="32" spans="1:10">
      <c r="A32" s="22">
        <f t="shared" si="10"/>
        <v>3.0000000000000013</v>
      </c>
      <c r="B32" s="8">
        <f t="shared" si="3"/>
        <v>134.3667084853239</v>
      </c>
      <c r="C32" s="8">
        <f t="shared" si="8"/>
        <v>449.35282287996091</v>
      </c>
      <c r="D32" s="8">
        <f t="shared" si="0"/>
        <v>-137.55504378163394</v>
      </c>
      <c r="E32" s="8">
        <f t="shared" si="4"/>
        <v>22.45644939269453</v>
      </c>
      <c r="F32" s="8">
        <f t="shared" si="9"/>
        <v>127.29293513268685</v>
      </c>
      <c r="G32" s="8">
        <f t="shared" si="1"/>
        <v>-165.25758750158013</v>
      </c>
      <c r="H32" s="8">
        <f t="shared" si="2"/>
        <v>136.23033608013549</v>
      </c>
      <c r="I32" s="6"/>
      <c r="J32" s="6"/>
    </row>
    <row r="33" spans="1:10">
      <c r="A33" s="22">
        <f t="shared" si="10"/>
        <v>3.1000000000000014</v>
      </c>
      <c r="B33" s="8">
        <f t="shared" si="3"/>
        <v>133.41146512572922</v>
      </c>
      <c r="C33" s="8">
        <f t="shared" si="8"/>
        <v>462.69396939253386</v>
      </c>
      <c r="D33" s="8">
        <f t="shared" si="0"/>
        <v>-135.4671443612817</v>
      </c>
      <c r="E33" s="8">
        <f t="shared" si="4"/>
        <v>21.308827257266891</v>
      </c>
      <c r="F33" s="8">
        <f t="shared" si="9"/>
        <v>129.42381785841354</v>
      </c>
      <c r="G33" s="8">
        <f t="shared" si="1"/>
        <v>-163.91263423343696</v>
      </c>
      <c r="H33" s="8">
        <f t="shared" si="2"/>
        <v>135.1024986670258</v>
      </c>
      <c r="I33" s="6"/>
      <c r="J33" s="6"/>
    </row>
    <row r="34" spans="1:10">
      <c r="A34" s="22">
        <f t="shared" si="10"/>
        <v>3.2000000000000015</v>
      </c>
      <c r="B34" s="8">
        <f t="shared" si="3"/>
        <v>132.48522036919499</v>
      </c>
      <c r="C34" s="8">
        <f t="shared" si="8"/>
        <v>476.03511590510675</v>
      </c>
      <c r="D34" s="8">
        <f t="shared" si="0"/>
        <v>-133.37924494092945</v>
      </c>
      <c r="E34" s="8">
        <f t="shared" si="4"/>
        <v>20.179885028341239</v>
      </c>
      <c r="F34" s="8">
        <f t="shared" si="9"/>
        <v>131.55470058414022</v>
      </c>
      <c r="G34" s="8">
        <f t="shared" si="1"/>
        <v>-162.56768096529382</v>
      </c>
      <c r="H34" s="8">
        <f t="shared" si="2"/>
        <v>134.0132880576819</v>
      </c>
      <c r="I34" s="6"/>
      <c r="J34" s="6"/>
    </row>
    <row r="35" spans="1:10">
      <c r="A35" s="22">
        <f t="shared" si="10"/>
        <v>3.3000000000000016</v>
      </c>
      <c r="B35" s="8">
        <f t="shared" si="3"/>
        <v>131.55897561266076</v>
      </c>
      <c r="C35" s="8">
        <f t="shared" si="8"/>
        <v>489.19101346637285</v>
      </c>
      <c r="D35" s="8">
        <f t="shared" ref="D35:D62" si="11">IF(ROW()=EVEN(ROW()),-b*H34*B34,AVERAGE(D34,D36))</f>
        <v>-131.39630206613361</v>
      </c>
      <c r="E35" s="8">
        <f t="shared" si="4"/>
        <v>19.050942799415587</v>
      </c>
      <c r="F35" s="8">
        <f t="shared" si="9"/>
        <v>133.4597948640818</v>
      </c>
      <c r="G35" s="8">
        <f t="shared" ref="G35:G62" si="12">IF(ROW()=EVEN(ROW()),-m*g-b*H34*E34,AVERAGE(G34,G36))</f>
        <v>-161.28595944242517</v>
      </c>
      <c r="H35" s="8">
        <f t="shared" si="2"/>
        <v>132.93119455492482</v>
      </c>
      <c r="I35" s="6"/>
      <c r="J35" s="6"/>
    </row>
    <row r="36" spans="1:10">
      <c r="A36" s="22">
        <f t="shared" ref="A36:A62" si="13">A35+dt/2</f>
        <v>3.4000000000000017</v>
      </c>
      <c r="B36" s="8">
        <f t="shared" si="3"/>
        <v>130.66027172938757</v>
      </c>
      <c r="C36" s="8">
        <f t="shared" si="8"/>
        <v>502.3469110276389</v>
      </c>
      <c r="D36" s="8">
        <f t="shared" si="11"/>
        <v>-129.4133591913378</v>
      </c>
      <c r="E36" s="8">
        <f t="shared" si="4"/>
        <v>17.939802258307555</v>
      </c>
      <c r="F36" s="8">
        <f t="shared" si="9"/>
        <v>135.36488914402335</v>
      </c>
      <c r="G36" s="8">
        <f t="shared" si="12"/>
        <v>-160.00423791955654</v>
      </c>
      <c r="H36" s="8">
        <f t="shared" si="2"/>
        <v>131.8860990152661</v>
      </c>
      <c r="I36" s="6"/>
      <c r="J36" s="6"/>
    </row>
    <row r="37" spans="1:10">
      <c r="A37" s="22">
        <f t="shared" si="13"/>
        <v>3.5000000000000018</v>
      </c>
      <c r="B37" s="8">
        <f t="shared" ref="B37:B62" si="14">IF(ROW()=ODD(ROW()),B35+D36/m*dt,AVERAGE(B36,B38))</f>
        <v>129.76156784611439</v>
      </c>
      <c r="C37" s="8">
        <f t="shared" ref="C37:C62" si="15">IF(ROW()=EVEN(ROW()),C35+B36*dt,AVERAGE(C36,C38))</f>
        <v>515.32306781225032</v>
      </c>
      <c r="D37" s="8">
        <f t="shared" si="11"/>
        <v>-127.52926065719961</v>
      </c>
      <c r="E37" s="8">
        <f t="shared" ref="E37:E62" si="16">IF(ROW()=ODD(ROW()),E35+G36/m*dt,AVERAGE(E36,E38))</f>
        <v>16.828661717199523</v>
      </c>
      <c r="F37" s="8">
        <f t="shared" ref="F37:F62" si="17">IF(ROW()=EVEN(ROW()),F35+E36*dt,AVERAGE(F36,F38))</f>
        <v>137.0477553157433</v>
      </c>
      <c r="G37" s="8">
        <f t="shared" si="12"/>
        <v>-158.7815233294574</v>
      </c>
      <c r="H37" s="8">
        <f t="shared" si="2"/>
        <v>130.84826458564012</v>
      </c>
      <c r="I37" s="6"/>
      <c r="J37" s="6"/>
    </row>
    <row r="38" spans="1:10">
      <c r="A38" s="22">
        <f t="shared" si="13"/>
        <v>3.6000000000000019</v>
      </c>
      <c r="B38" s="8">
        <f t="shared" si="14"/>
        <v>128.88903199803758</v>
      </c>
      <c r="C38" s="8">
        <f t="shared" si="15"/>
        <v>528.29922459686179</v>
      </c>
      <c r="D38" s="8">
        <f t="shared" si="11"/>
        <v>-125.64516212306143</v>
      </c>
      <c r="E38" s="8">
        <f t="shared" si="16"/>
        <v>15.734503323176202</v>
      </c>
      <c r="F38" s="8">
        <f t="shared" si="17"/>
        <v>138.73062148746325</v>
      </c>
      <c r="G38" s="8">
        <f t="shared" si="12"/>
        <v>-157.55880873935826</v>
      </c>
      <c r="H38" s="8">
        <f t="shared" si="2"/>
        <v>129.84589775660299</v>
      </c>
      <c r="I38" s="6"/>
      <c r="J38" s="6"/>
    </row>
    <row r="39" spans="1:10">
      <c r="A39" s="22">
        <f t="shared" si="13"/>
        <v>3.700000000000002</v>
      </c>
      <c r="B39" s="8">
        <f t="shared" si="14"/>
        <v>128.01649614996074</v>
      </c>
      <c r="C39" s="8">
        <f t="shared" si="15"/>
        <v>541.1008742118579</v>
      </c>
      <c r="D39" s="8">
        <f t="shared" si="11"/>
        <v>-123.85424753837282</v>
      </c>
      <c r="E39" s="8">
        <f t="shared" si="16"/>
        <v>14.640344929152882</v>
      </c>
      <c r="F39" s="8">
        <f t="shared" si="17"/>
        <v>140.19465598037854</v>
      </c>
      <c r="G39" s="8">
        <f t="shared" si="12"/>
        <v>-156.39116616362242</v>
      </c>
      <c r="H39" s="8">
        <f t="shared" si="2"/>
        <v>128.85093319862875</v>
      </c>
      <c r="I39" s="6"/>
      <c r="J39" s="6"/>
    </row>
    <row r="40" spans="1:10">
      <c r="A40" s="22">
        <f t="shared" si="13"/>
        <v>3.800000000000002</v>
      </c>
      <c r="B40" s="8">
        <f t="shared" si="14"/>
        <v>127.16883411556016</v>
      </c>
      <c r="C40" s="8">
        <f t="shared" si="15"/>
        <v>553.90252382685389</v>
      </c>
      <c r="D40" s="8">
        <f t="shared" si="11"/>
        <v>-122.0633329536842</v>
      </c>
      <c r="E40" s="8">
        <f t="shared" si="16"/>
        <v>13.562403793125892</v>
      </c>
      <c r="F40" s="8">
        <f t="shared" si="17"/>
        <v>141.65869047329383</v>
      </c>
      <c r="G40" s="8">
        <f t="shared" si="12"/>
        <v>-155.2235235878866</v>
      </c>
      <c r="H40" s="8">
        <f t="shared" si="2"/>
        <v>127.88999635217233</v>
      </c>
      <c r="I40" s="6"/>
      <c r="J40" s="6"/>
    </row>
    <row r="41" spans="1:10">
      <c r="A41" s="22">
        <f t="shared" si="13"/>
        <v>3.9000000000000021</v>
      </c>
      <c r="B41" s="8">
        <f t="shared" si="14"/>
        <v>126.32117208115957</v>
      </c>
      <c r="C41" s="8">
        <f t="shared" si="15"/>
        <v>566.53464103496981</v>
      </c>
      <c r="D41" s="8">
        <f t="shared" si="11"/>
        <v>-120.36035264092483</v>
      </c>
      <c r="E41" s="8">
        <f t="shared" si="16"/>
        <v>12.4844626570989</v>
      </c>
      <c r="F41" s="8">
        <f t="shared" si="17"/>
        <v>142.9071367390037</v>
      </c>
      <c r="G41" s="8">
        <f t="shared" si="12"/>
        <v>-154.10728217383934</v>
      </c>
      <c r="H41" s="8">
        <f t="shared" si="2"/>
        <v>126.93659962278187</v>
      </c>
      <c r="I41" s="6"/>
      <c r="J41" s="6"/>
    </row>
    <row r="42" spans="1:10">
      <c r="A42" s="22">
        <f t="shared" si="13"/>
        <v>4.0000000000000018</v>
      </c>
      <c r="B42" s="8">
        <f t="shared" si="14"/>
        <v>125.49716255110286</v>
      </c>
      <c r="C42" s="8">
        <f t="shared" si="15"/>
        <v>579.16675824308584</v>
      </c>
      <c r="D42" s="8">
        <f t="shared" si="11"/>
        <v>-118.65737232816547</v>
      </c>
      <c r="E42" s="8">
        <f t="shared" si="16"/>
        <v>11.422024874044789</v>
      </c>
      <c r="F42" s="8">
        <f t="shared" si="17"/>
        <v>144.15558300471361</v>
      </c>
      <c r="G42" s="8">
        <f t="shared" si="12"/>
        <v>-152.99104075979204</v>
      </c>
      <c r="H42" s="8">
        <f t="shared" si="2"/>
        <v>126.01587384373936</v>
      </c>
      <c r="I42" s="6"/>
      <c r="J42" s="6"/>
    </row>
    <row r="43" spans="1:10">
      <c r="A43" s="22">
        <f t="shared" si="13"/>
        <v>4.1000000000000014</v>
      </c>
      <c r="B43" s="8">
        <f t="shared" si="14"/>
        <v>124.67315302104616</v>
      </c>
      <c r="C43" s="8">
        <f t="shared" si="15"/>
        <v>591.6340735451904</v>
      </c>
      <c r="D43" s="8">
        <f t="shared" si="11"/>
        <v>-117.03745036943653</v>
      </c>
      <c r="E43" s="8">
        <f t="shared" si="16"/>
        <v>10.359587090990678</v>
      </c>
      <c r="F43" s="8">
        <f t="shared" si="17"/>
        <v>145.19154171381268</v>
      </c>
      <c r="G43" s="8">
        <f t="shared" si="12"/>
        <v>-151.92277063395744</v>
      </c>
      <c r="H43" s="8">
        <f t="shared" si="2"/>
        <v>125.10282222597942</v>
      </c>
      <c r="I43" s="6"/>
      <c r="J43" s="6"/>
    </row>
    <row r="44" spans="1:10">
      <c r="A44" s="22">
        <f t="shared" si="13"/>
        <v>4.2000000000000011</v>
      </c>
      <c r="B44" s="8">
        <f t="shared" si="14"/>
        <v>123.87164240708292</v>
      </c>
      <c r="C44" s="8">
        <f t="shared" si="15"/>
        <v>604.10138884729508</v>
      </c>
      <c r="D44" s="8">
        <f t="shared" si="11"/>
        <v>-115.41752841070759</v>
      </c>
      <c r="E44" s="8">
        <f t="shared" si="16"/>
        <v>9.3119863930176017</v>
      </c>
      <c r="F44" s="8">
        <f t="shared" si="17"/>
        <v>146.22750042291173</v>
      </c>
      <c r="G44" s="8">
        <f t="shared" si="12"/>
        <v>-150.85450050812281</v>
      </c>
      <c r="H44" s="8">
        <f t="shared" si="2"/>
        <v>124.22116117317519</v>
      </c>
      <c r="I44" s="4"/>
      <c r="J44" s="4"/>
    </row>
    <row r="45" spans="1:10">
      <c r="A45" s="22">
        <f t="shared" si="13"/>
        <v>4.3000000000000007</v>
      </c>
      <c r="B45" s="8">
        <f t="shared" si="14"/>
        <v>123.07013179311967</v>
      </c>
      <c r="C45" s="8">
        <f t="shared" si="15"/>
        <v>616.40840202660706</v>
      </c>
      <c r="D45" s="8">
        <f t="shared" si="11"/>
        <v>-113.87612936775346</v>
      </c>
      <c r="E45" s="8">
        <f t="shared" si="16"/>
        <v>8.2643856950445276</v>
      </c>
      <c r="F45" s="8">
        <f t="shared" si="17"/>
        <v>147.05393899241619</v>
      </c>
      <c r="G45" s="8">
        <f t="shared" si="12"/>
        <v>-149.83099212524732</v>
      </c>
      <c r="H45" s="8">
        <f t="shared" si="2"/>
        <v>123.34730402603984</v>
      </c>
    </row>
    <row r="46" spans="1:10">
      <c r="A46" s="22">
        <f t="shared" si="13"/>
        <v>4.4000000000000004</v>
      </c>
      <c r="B46" s="8">
        <f t="shared" si="14"/>
        <v>122.29002949919746</v>
      </c>
      <c r="C46" s="8">
        <f t="shared" si="15"/>
        <v>628.71541520591904</v>
      </c>
      <c r="D46" s="8">
        <f t="shared" si="11"/>
        <v>-112.33473032479935</v>
      </c>
      <c r="E46" s="8">
        <f t="shared" si="16"/>
        <v>7.2310003912780569</v>
      </c>
      <c r="F46" s="8">
        <f t="shared" si="17"/>
        <v>147.88037756192062</v>
      </c>
      <c r="G46" s="8">
        <f t="shared" si="12"/>
        <v>-148.80748374237183</v>
      </c>
      <c r="H46" s="8">
        <f t="shared" si="2"/>
        <v>122.50362721802669</v>
      </c>
    </row>
    <row r="47" spans="1:10">
      <c r="A47" s="22">
        <f t="shared" si="13"/>
        <v>4.5</v>
      </c>
      <c r="B47" s="8">
        <f t="shared" si="14"/>
        <v>121.50992720527523</v>
      </c>
      <c r="C47" s="8">
        <f t="shared" si="15"/>
        <v>640.86640792644653</v>
      </c>
      <c r="D47" s="8">
        <f t="shared" si="11"/>
        <v>-110.86762922255338</v>
      </c>
      <c r="E47" s="8">
        <f t="shared" si="16"/>
        <v>6.1976150875115854</v>
      </c>
      <c r="F47" s="8">
        <f t="shared" si="17"/>
        <v>148.50013907067176</v>
      </c>
      <c r="G47" s="8">
        <f t="shared" si="12"/>
        <v>-147.82572940247098</v>
      </c>
      <c r="H47" s="8">
        <f t="shared" si="2"/>
        <v>121.66787925415746</v>
      </c>
    </row>
    <row r="48" spans="1:10">
      <c r="A48" s="22">
        <f t="shared" si="13"/>
        <v>4.5999999999999996</v>
      </c>
      <c r="B48" s="8">
        <f t="shared" si="14"/>
        <v>120.75020131555087</v>
      </c>
      <c r="C48" s="8">
        <f t="shared" si="15"/>
        <v>653.01740064697412</v>
      </c>
      <c r="D48" s="8">
        <f t="shared" si="11"/>
        <v>-109.40052812030738</v>
      </c>
      <c r="E48" s="8">
        <f t="shared" si="16"/>
        <v>5.177865260688181</v>
      </c>
      <c r="F48" s="8">
        <f t="shared" si="17"/>
        <v>149.11990057942293</v>
      </c>
      <c r="G48" s="8">
        <f t="shared" si="12"/>
        <v>-146.84397506257017</v>
      </c>
      <c r="H48" s="8">
        <f t="shared" si="2"/>
        <v>120.86116583255311</v>
      </c>
    </row>
    <row r="49" spans="1:8">
      <c r="A49" s="22">
        <f t="shared" si="13"/>
        <v>4.6999999999999993</v>
      </c>
      <c r="B49" s="8">
        <f t="shared" si="14"/>
        <v>119.99047542582652</v>
      </c>
      <c r="C49" s="8">
        <f t="shared" si="15"/>
        <v>665.01644818955674</v>
      </c>
      <c r="D49" s="8">
        <f t="shared" si="11"/>
        <v>-108.0037833360895</v>
      </c>
      <c r="E49" s="8">
        <f t="shared" si="16"/>
        <v>4.1581154338647774</v>
      </c>
      <c r="F49" s="8">
        <f t="shared" si="17"/>
        <v>149.5357121228094</v>
      </c>
      <c r="G49" s="8">
        <f t="shared" si="12"/>
        <v>-145.9011523616102</v>
      </c>
      <c r="H49" s="8">
        <f t="shared" si="2"/>
        <v>120.06250087715657</v>
      </c>
    </row>
    <row r="50" spans="1:8">
      <c r="A50" s="22">
        <f t="shared" si="13"/>
        <v>4.7999999999999989</v>
      </c>
      <c r="B50" s="8">
        <f t="shared" si="14"/>
        <v>119.2501487692163</v>
      </c>
      <c r="C50" s="8">
        <f t="shared" si="15"/>
        <v>677.01549573213947</v>
      </c>
      <c r="D50" s="8">
        <f t="shared" si="11"/>
        <v>-106.6070385518716</v>
      </c>
      <c r="E50" s="8">
        <f t="shared" si="16"/>
        <v>3.1514603667769285</v>
      </c>
      <c r="F50" s="8">
        <f t="shared" si="17"/>
        <v>149.9515236661959</v>
      </c>
      <c r="G50" s="8">
        <f t="shared" si="12"/>
        <v>-144.95832966065024</v>
      </c>
      <c r="H50" s="8">
        <f t="shared" si="2"/>
        <v>119.29178380728317</v>
      </c>
    </row>
    <row r="51" spans="1:8">
      <c r="A51" s="22">
        <f t="shared" si="13"/>
        <v>4.8999999999999986</v>
      </c>
      <c r="B51" s="8">
        <f t="shared" si="14"/>
        <v>118.50982211260607</v>
      </c>
      <c r="C51" s="8">
        <f t="shared" si="15"/>
        <v>688.86647794340001</v>
      </c>
      <c r="D51" s="8">
        <f t="shared" si="11"/>
        <v>-105.27696729775425</v>
      </c>
      <c r="E51" s="8">
        <f t="shared" si="16"/>
        <v>2.1448052996890796</v>
      </c>
      <c r="F51" s="8">
        <f t="shared" si="17"/>
        <v>150.16600419616481</v>
      </c>
      <c r="G51" s="8">
        <f t="shared" si="12"/>
        <v>-144.05178666886263</v>
      </c>
      <c r="H51" s="8">
        <f t="shared" si="2"/>
        <v>118.52922899831547</v>
      </c>
    </row>
    <row r="52" spans="1:8">
      <c r="A52" s="22">
        <f t="shared" si="13"/>
        <v>4.9999999999999982</v>
      </c>
      <c r="B52" s="8">
        <f t="shared" si="14"/>
        <v>117.78796866785859</v>
      </c>
      <c r="C52" s="8">
        <f t="shared" si="15"/>
        <v>700.71746015466067</v>
      </c>
      <c r="D52" s="8">
        <f t="shared" si="11"/>
        <v>-103.94689604363691</v>
      </c>
      <c r="E52" s="8">
        <f t="shared" si="16"/>
        <v>1.1507411074871698</v>
      </c>
      <c r="F52" s="8">
        <f t="shared" si="17"/>
        <v>150.38048472613372</v>
      </c>
      <c r="G52" s="8">
        <f t="shared" si="12"/>
        <v>-143.145243677075</v>
      </c>
      <c r="H52" s="8">
        <f t="shared" si="2"/>
        <v>117.79358967276997</v>
      </c>
    </row>
    <row r="53" spans="1:8">
      <c r="A53" s="22">
        <f t="shared" si="13"/>
        <v>5.0999999999999979</v>
      </c>
      <c r="B53" s="8">
        <f t="shared" si="14"/>
        <v>117.06611522311111</v>
      </c>
      <c r="C53" s="8">
        <f t="shared" si="15"/>
        <v>712.42407167697183</v>
      </c>
      <c r="D53" s="8">
        <f t="shared" si="11"/>
        <v>-102.68005216865501</v>
      </c>
      <c r="E53" s="8">
        <f t="shared" si="16"/>
        <v>0.15667691528526007</v>
      </c>
      <c r="F53" s="8">
        <f t="shared" si="17"/>
        <v>150.39615241766222</v>
      </c>
      <c r="G53" s="8">
        <f t="shared" si="12"/>
        <v>-142.27248566324181</v>
      </c>
      <c r="H53" s="8">
        <f t="shared" si="2"/>
        <v>117.06622006832932</v>
      </c>
    </row>
    <row r="54" spans="1:8">
      <c r="A54" s="22">
        <f t="shared" si="13"/>
        <v>5.1999999999999975</v>
      </c>
      <c r="B54" s="8">
        <f t="shared" si="14"/>
        <v>116.36185683218282</v>
      </c>
      <c r="C54" s="8">
        <f t="shared" si="15"/>
        <v>724.13068319928288</v>
      </c>
      <c r="D54" s="8">
        <f t="shared" si="11"/>
        <v>-101.41320829367311</v>
      </c>
      <c r="E54" s="8">
        <f t="shared" si="16"/>
        <v>-0.82526563783563334</v>
      </c>
      <c r="F54" s="8">
        <f t="shared" si="17"/>
        <v>150.41182010919076</v>
      </c>
      <c r="G54" s="8">
        <f t="shared" si="12"/>
        <v>-141.39972764940865</v>
      </c>
      <c r="H54" s="8">
        <f t="shared" si="2"/>
        <v>116.36478328431848</v>
      </c>
    </row>
    <row r="55" spans="1:8">
      <c r="A55" s="22">
        <f t="shared" si="13"/>
        <v>5.2999999999999972</v>
      </c>
      <c r="B55" s="8">
        <f t="shared" si="14"/>
        <v>115.65759844125454</v>
      </c>
      <c r="C55" s="8">
        <f t="shared" si="15"/>
        <v>735.69644304340841</v>
      </c>
      <c r="D55" s="8">
        <f t="shared" si="11"/>
        <v>-100.20636216638562</v>
      </c>
      <c r="E55" s="8">
        <f t="shared" si="16"/>
        <v>-1.8072081909565267</v>
      </c>
      <c r="F55" s="8">
        <f t="shared" si="17"/>
        <v>150.2310992900951</v>
      </c>
      <c r="G55" s="8">
        <f t="shared" si="12"/>
        <v>-140.55840519034808</v>
      </c>
      <c r="H55" s="8">
        <f t="shared" si="2"/>
        <v>115.67171684834605</v>
      </c>
    </row>
    <row r="56" spans="1:8">
      <c r="A56" s="22">
        <f t="shared" si="13"/>
        <v>5.3999999999999968</v>
      </c>
      <c r="B56" s="8">
        <f t="shared" si="14"/>
        <v>114.97010180209413</v>
      </c>
      <c r="C56" s="8">
        <f t="shared" si="15"/>
        <v>747.26220288753382</v>
      </c>
      <c r="D56" s="8">
        <f t="shared" si="11"/>
        <v>-98.99951603909814</v>
      </c>
      <c r="E56" s="8">
        <f t="shared" si="16"/>
        <v>-2.7774657099238009</v>
      </c>
      <c r="F56" s="8">
        <f t="shared" si="17"/>
        <v>150.05037847099945</v>
      </c>
      <c r="G56" s="8">
        <f t="shared" si="12"/>
        <v>-139.71708273128752</v>
      </c>
      <c r="H56" s="8">
        <f t="shared" si="2"/>
        <v>115.00364613417129</v>
      </c>
    </row>
    <row r="57" spans="1:8">
      <c r="A57" s="22">
        <f t="shared" si="13"/>
        <v>5.4999999999999964</v>
      </c>
      <c r="B57" s="8">
        <f t="shared" si="14"/>
        <v>114.28260516293373</v>
      </c>
      <c r="C57" s="8">
        <f t="shared" si="15"/>
        <v>758.69046340382715</v>
      </c>
      <c r="D57" s="8">
        <f t="shared" si="11"/>
        <v>-97.849636300267179</v>
      </c>
      <c r="E57" s="8">
        <f t="shared" si="16"/>
        <v>-3.7477232288910756</v>
      </c>
      <c r="F57" s="8">
        <f t="shared" si="17"/>
        <v>149.67560614811032</v>
      </c>
      <c r="G57" s="8">
        <f t="shared" si="12"/>
        <v>-138.90498106372064</v>
      </c>
      <c r="H57" s="8">
        <f t="shared" si="2"/>
        <v>114.3440390760593</v>
      </c>
    </row>
    <row r="58" spans="1:8">
      <c r="A58" s="22">
        <f t="shared" si="13"/>
        <v>5.5999999999999961</v>
      </c>
      <c r="B58" s="8">
        <f t="shared" si="14"/>
        <v>113.61107907570154</v>
      </c>
      <c r="C58" s="8">
        <f t="shared" si="15"/>
        <v>770.1187239201206</v>
      </c>
      <c r="D58" s="8">
        <f t="shared" si="11"/>
        <v>-96.699756561436203</v>
      </c>
      <c r="E58" s="8">
        <f t="shared" si="16"/>
        <v>-4.7067015580310319</v>
      </c>
      <c r="F58" s="8">
        <f t="shared" si="17"/>
        <v>149.30083382522122</v>
      </c>
      <c r="G58" s="8">
        <f t="shared" si="12"/>
        <v>-138.09287939615373</v>
      </c>
      <c r="H58" s="8">
        <f t="shared" si="2"/>
        <v>113.70853234608948</v>
      </c>
    </row>
    <row r="59" spans="1:8">
      <c r="A59" s="22">
        <f t="shared" si="13"/>
        <v>5.6999999999999957</v>
      </c>
      <c r="B59" s="8">
        <f t="shared" si="14"/>
        <v>112.93955298846934</v>
      </c>
      <c r="C59" s="8">
        <f t="shared" si="15"/>
        <v>781.41267921896747</v>
      </c>
      <c r="D59" s="8">
        <f t="shared" si="11"/>
        <v>-95.603993561911494</v>
      </c>
      <c r="E59" s="8">
        <f t="shared" si="16"/>
        <v>-5.6656798871709881</v>
      </c>
      <c r="F59" s="8">
        <f t="shared" si="17"/>
        <v>148.73426583650411</v>
      </c>
      <c r="G59" s="8">
        <f t="shared" si="12"/>
        <v>-137.30790888357956</v>
      </c>
      <c r="H59" s="8">
        <f t="shared" si="2"/>
        <v>113.08157479368232</v>
      </c>
    </row>
    <row r="60" spans="1:8">
      <c r="A60" s="22">
        <f t="shared" si="13"/>
        <v>5.7999999999999954</v>
      </c>
      <c r="B60" s="8">
        <f t="shared" si="14"/>
        <v>112.2832458317861</v>
      </c>
      <c r="C60" s="8">
        <f t="shared" si="15"/>
        <v>792.70663451781445</v>
      </c>
      <c r="D60" s="8">
        <f t="shared" si="11"/>
        <v>-94.508230562386771</v>
      </c>
      <c r="E60" s="8">
        <f t="shared" si="16"/>
        <v>-6.6137558480807481</v>
      </c>
      <c r="F60" s="8">
        <f t="shared" si="17"/>
        <v>148.16769784778703</v>
      </c>
      <c r="G60" s="8">
        <f t="shared" si="12"/>
        <v>-136.52293837100541</v>
      </c>
      <c r="H60" s="8">
        <f t="shared" si="2"/>
        <v>112.47786031454962</v>
      </c>
    </row>
    <row r="61" spans="1:8">
      <c r="A61" s="22">
        <f t="shared" si="13"/>
        <v>5.899999999999995</v>
      </c>
      <c r="B61" s="8">
        <f t="shared" si="14"/>
        <v>111.62693867510286</v>
      </c>
      <c r="C61" s="8">
        <f t="shared" si="15"/>
        <v>803.86932838532471</v>
      </c>
      <c r="D61" s="8">
        <f t="shared" si="11"/>
        <v>-93.463901323206471</v>
      </c>
      <c r="E61" s="8">
        <f t="shared" si="16"/>
        <v>-7.5618318089905081</v>
      </c>
      <c r="F61" s="8">
        <f t="shared" si="17"/>
        <v>147.41151466688797</v>
      </c>
      <c r="G61" s="8">
        <f t="shared" si="12"/>
        <v>-135.76312597152119</v>
      </c>
      <c r="H61" s="8">
        <f t="shared" si="2"/>
        <v>111.88277230334721</v>
      </c>
    </row>
    <row r="62" spans="1:8">
      <c r="A62" s="22">
        <f t="shared" si="13"/>
        <v>5.9999999999999947</v>
      </c>
      <c r="B62" s="8">
        <f t="shared" si="14"/>
        <v>111.62693867510286</v>
      </c>
      <c r="C62" s="8">
        <f t="shared" si="15"/>
        <v>815.03202225283508</v>
      </c>
      <c r="D62" s="8">
        <f t="shared" si="11"/>
        <v>-92.419572084026157</v>
      </c>
      <c r="E62" s="8">
        <f t="shared" si="16"/>
        <v>-7.5618318089905081</v>
      </c>
      <c r="F62" s="8">
        <f t="shared" si="17"/>
        <v>146.65533148598891</v>
      </c>
      <c r="G62" s="8">
        <f t="shared" si="12"/>
        <v>-135.00331357203697</v>
      </c>
      <c r="H62" s="8">
        <f t="shared" si="2"/>
        <v>111.88277230334721</v>
      </c>
    </row>
    <row r="63" spans="1:8">
      <c r="A63" s="23"/>
      <c r="B63" s="24"/>
      <c r="C63" s="24"/>
      <c r="D63" s="24"/>
      <c r="E63" s="24"/>
      <c r="F63" s="24"/>
      <c r="G63" s="24"/>
      <c r="H63" s="24"/>
    </row>
    <row r="64" spans="1:8">
      <c r="A64" s="23"/>
      <c r="B64" s="24"/>
      <c r="C64" s="24"/>
      <c r="D64" s="24"/>
      <c r="E64" s="24"/>
      <c r="F64" s="24"/>
      <c r="G64" s="24"/>
      <c r="H64" s="24"/>
    </row>
    <row r="65" spans="1:8">
      <c r="A65" s="23"/>
      <c r="B65" s="24"/>
      <c r="C65" s="24"/>
      <c r="D65" s="24"/>
      <c r="E65" s="24"/>
      <c r="F65" s="24"/>
      <c r="G65" s="24"/>
      <c r="H65" s="24"/>
    </row>
    <row r="66" spans="1:8">
      <c r="A66" s="23"/>
      <c r="B66" s="24"/>
      <c r="C66" s="24"/>
      <c r="D66" s="24"/>
      <c r="E66" s="24"/>
      <c r="F66" s="24"/>
      <c r="G66" s="24"/>
      <c r="H66" s="24"/>
    </row>
    <row r="67" spans="1:8">
      <c r="A67" s="23"/>
      <c r="B67" s="24"/>
      <c r="C67" s="24"/>
      <c r="D67" s="24"/>
      <c r="E67" s="24"/>
      <c r="F67" s="24"/>
      <c r="G67" s="24"/>
      <c r="H67" s="24"/>
    </row>
    <row r="68" spans="1:8">
      <c r="A68" s="23"/>
      <c r="B68" s="24"/>
      <c r="C68" s="24"/>
      <c r="D68" s="24"/>
      <c r="E68" s="24"/>
      <c r="F68" s="24"/>
      <c r="G68" s="24"/>
      <c r="H68" s="24"/>
    </row>
    <row r="69" spans="1:8">
      <c r="A69" s="23"/>
      <c r="B69" s="24"/>
      <c r="C69" s="24"/>
      <c r="D69" s="24"/>
      <c r="E69" s="24"/>
      <c r="F69" s="24"/>
      <c r="G69" s="24"/>
      <c r="H69" s="24"/>
    </row>
    <row r="70" spans="1:8">
      <c r="A70" s="23"/>
      <c r="B70" s="24"/>
      <c r="C70" s="24"/>
      <c r="D70" s="24"/>
      <c r="E70" s="24"/>
      <c r="F70" s="24"/>
      <c r="G70" s="24"/>
      <c r="H70" s="24"/>
    </row>
    <row r="71" spans="1:8">
      <c r="A71" s="23"/>
      <c r="B71" s="24"/>
      <c r="C71" s="24"/>
      <c r="D71" s="24"/>
      <c r="E71" s="24"/>
      <c r="F71" s="24"/>
      <c r="G71" s="24"/>
      <c r="H71" s="24"/>
    </row>
    <row r="72" spans="1:8">
      <c r="A72" s="23"/>
      <c r="B72" s="24"/>
      <c r="C72" s="24"/>
      <c r="D72" s="24"/>
      <c r="E72" s="24"/>
      <c r="F72" s="24"/>
      <c r="G72" s="24"/>
      <c r="H72" s="24"/>
    </row>
    <row r="73" spans="1:8">
      <c r="A73" s="23"/>
      <c r="B73" s="24"/>
      <c r="C73" s="24"/>
      <c r="D73" s="24"/>
      <c r="E73" s="24"/>
      <c r="F73" s="24"/>
      <c r="G73" s="24"/>
      <c r="H73" s="24"/>
    </row>
    <row r="74" spans="1:8">
      <c r="A74" s="23"/>
      <c r="B74" s="24"/>
      <c r="C74" s="24"/>
      <c r="D74" s="24"/>
      <c r="E74" s="24"/>
      <c r="F74" s="24"/>
      <c r="G74" s="24"/>
      <c r="H74" s="24"/>
    </row>
    <row r="75" spans="1:8">
      <c r="A75" s="23"/>
      <c r="B75" s="24"/>
      <c r="C75" s="24"/>
      <c r="D75" s="24"/>
      <c r="E75" s="24"/>
      <c r="F75" s="24"/>
      <c r="G75" s="24"/>
      <c r="H75" s="24"/>
    </row>
    <row r="76" spans="1:8">
      <c r="A76" s="23"/>
      <c r="B76" s="24"/>
      <c r="C76" s="24"/>
      <c r="D76" s="24"/>
      <c r="E76" s="24"/>
      <c r="F76" s="24"/>
      <c r="G76" s="24"/>
      <c r="H76" s="24"/>
    </row>
    <row r="77" spans="1:8">
      <c r="A77" s="23"/>
      <c r="B77" s="24"/>
      <c r="C77" s="24"/>
      <c r="D77" s="24"/>
      <c r="E77" s="24"/>
      <c r="F77" s="24"/>
      <c r="G77" s="24"/>
      <c r="H77" s="24"/>
    </row>
    <row r="78" spans="1:8">
      <c r="A78" s="23"/>
      <c r="B78" s="24"/>
      <c r="C78" s="24"/>
      <c r="D78" s="24"/>
      <c r="E78" s="24"/>
      <c r="F78" s="24"/>
      <c r="G78" s="24"/>
      <c r="H78" s="24"/>
    </row>
    <row r="79" spans="1:8">
      <c r="A79" s="23"/>
      <c r="B79" s="24"/>
      <c r="C79" s="24"/>
      <c r="D79" s="24"/>
      <c r="E79" s="24"/>
      <c r="F79" s="24"/>
      <c r="G79" s="24"/>
      <c r="H79" s="24"/>
    </row>
    <row r="80" spans="1:8">
      <c r="A80" s="23"/>
      <c r="B80" s="24"/>
      <c r="C80" s="24"/>
      <c r="D80" s="24"/>
      <c r="E80" s="24"/>
      <c r="F80" s="24"/>
      <c r="G80" s="24"/>
      <c r="H80" s="24"/>
    </row>
    <row r="81" spans="1:8">
      <c r="A81" s="23"/>
      <c r="B81" s="24"/>
      <c r="C81" s="24"/>
      <c r="D81" s="24"/>
      <c r="E81" s="24"/>
      <c r="F81" s="24"/>
      <c r="G81" s="24"/>
      <c r="H81" s="24"/>
    </row>
    <row r="82" spans="1:8">
      <c r="A82" s="23"/>
      <c r="B82" s="24"/>
      <c r="C82" s="24"/>
      <c r="D82" s="24"/>
      <c r="E82" s="24"/>
      <c r="F82" s="24"/>
      <c r="G82" s="24"/>
      <c r="H82" s="24"/>
    </row>
    <row r="83" spans="1:8">
      <c r="A83" s="23"/>
      <c r="B83" s="24"/>
      <c r="C83" s="24"/>
      <c r="D83" s="24"/>
      <c r="E83" s="24"/>
      <c r="F83" s="24"/>
      <c r="G83" s="24"/>
      <c r="H83" s="24"/>
    </row>
    <row r="84" spans="1:8">
      <c r="A84" s="23"/>
      <c r="B84" s="24"/>
      <c r="C84" s="24"/>
      <c r="D84" s="24"/>
      <c r="E84" s="24"/>
      <c r="F84" s="24"/>
      <c r="G84" s="24"/>
      <c r="H84" s="24"/>
    </row>
    <row r="85" spans="1:8">
      <c r="A85" s="23"/>
      <c r="B85" s="24"/>
      <c r="C85" s="24"/>
      <c r="D85" s="24"/>
      <c r="E85" s="24"/>
      <c r="F85" s="24"/>
      <c r="G85" s="24"/>
      <c r="H85" s="24"/>
    </row>
    <row r="86" spans="1:8">
      <c r="A86" s="23"/>
      <c r="B86" s="24"/>
      <c r="C86" s="24"/>
      <c r="D86" s="24"/>
      <c r="E86" s="24"/>
      <c r="F86" s="24"/>
      <c r="G86" s="24"/>
      <c r="H86" s="24"/>
    </row>
    <row r="87" spans="1:8">
      <c r="A87" s="23"/>
      <c r="B87" s="24"/>
      <c r="C87" s="24"/>
      <c r="D87" s="24"/>
      <c r="E87" s="24"/>
      <c r="F87" s="24"/>
      <c r="G87" s="24"/>
      <c r="H87" s="24"/>
    </row>
    <row r="88" spans="1:8">
      <c r="A88" s="23"/>
      <c r="B88" s="24"/>
      <c r="C88" s="24"/>
      <c r="D88" s="24"/>
      <c r="E88" s="24"/>
      <c r="F88" s="24"/>
      <c r="G88" s="24"/>
      <c r="H88" s="24"/>
    </row>
    <row r="89" spans="1:8">
      <c r="A89" s="23"/>
      <c r="B89" s="24"/>
      <c r="C89" s="24"/>
      <c r="D89" s="24"/>
      <c r="E89" s="24"/>
      <c r="F89" s="24"/>
      <c r="G89" s="24"/>
      <c r="H89" s="24"/>
    </row>
    <row r="90" spans="1:8">
      <c r="A90" s="23"/>
      <c r="B90" s="24"/>
      <c r="C90" s="24"/>
      <c r="D90" s="24"/>
      <c r="E90" s="24"/>
      <c r="F90" s="24"/>
      <c r="G90" s="24"/>
      <c r="H90" s="24"/>
    </row>
    <row r="91" spans="1:8">
      <c r="A91" s="23"/>
      <c r="B91" s="24"/>
      <c r="C91" s="24"/>
      <c r="D91" s="24"/>
      <c r="E91" s="24"/>
      <c r="F91" s="24"/>
      <c r="G91" s="24"/>
      <c r="H91" s="24"/>
    </row>
    <row r="92" spans="1:8">
      <c r="A92" s="23"/>
      <c r="B92" s="24"/>
      <c r="C92" s="24"/>
      <c r="D92" s="24"/>
      <c r="E92" s="24"/>
      <c r="F92" s="24"/>
      <c r="G92" s="24"/>
      <c r="H92" s="24"/>
    </row>
    <row r="93" spans="1:8">
      <c r="A93" s="23"/>
      <c r="B93" s="24"/>
      <c r="C93" s="24"/>
      <c r="D93" s="24"/>
      <c r="E93" s="24"/>
      <c r="F93" s="24"/>
      <c r="G93" s="24"/>
      <c r="H93" s="24"/>
    </row>
    <row r="94" spans="1:8">
      <c r="A94" s="23"/>
      <c r="B94" s="24"/>
      <c r="C94" s="24"/>
      <c r="D94" s="24"/>
      <c r="E94" s="24"/>
      <c r="F94" s="24"/>
      <c r="G94" s="24"/>
      <c r="H94" s="24"/>
    </row>
    <row r="95" spans="1:8">
      <c r="A95" s="23"/>
      <c r="B95" s="24"/>
      <c r="C95" s="24"/>
      <c r="D95" s="24"/>
      <c r="E95" s="24"/>
      <c r="F95" s="24"/>
      <c r="G95" s="24"/>
      <c r="H95" s="24"/>
    </row>
    <row r="96" spans="1:8">
      <c r="A96" s="23"/>
      <c r="B96" s="24"/>
      <c r="C96" s="24"/>
      <c r="D96" s="24"/>
      <c r="E96" s="24"/>
      <c r="F96" s="24"/>
      <c r="G96" s="24"/>
      <c r="H96" s="24"/>
    </row>
    <row r="97" spans="1:8">
      <c r="A97" s="23"/>
      <c r="B97" s="24"/>
      <c r="C97" s="24"/>
      <c r="D97" s="24"/>
      <c r="E97" s="24"/>
      <c r="F97" s="24"/>
      <c r="G97" s="24"/>
      <c r="H97" s="24"/>
    </row>
    <row r="98" spans="1:8">
      <c r="A98" s="23"/>
      <c r="B98" s="24"/>
      <c r="C98" s="24"/>
      <c r="D98" s="24"/>
      <c r="E98" s="24"/>
      <c r="F98" s="24"/>
      <c r="G98" s="24"/>
      <c r="H98" s="24"/>
    </row>
    <row r="99" spans="1:8">
      <c r="A99" s="23"/>
      <c r="B99" s="24"/>
      <c r="C99" s="24"/>
      <c r="D99" s="24"/>
      <c r="E99" s="24"/>
      <c r="F99" s="24"/>
      <c r="G99" s="24"/>
      <c r="H99" s="24"/>
    </row>
    <row r="100" spans="1:8">
      <c r="A100" s="23"/>
      <c r="B100" s="24"/>
      <c r="C100" s="24"/>
      <c r="D100" s="24"/>
      <c r="E100" s="24"/>
      <c r="F100" s="24"/>
      <c r="G100" s="24"/>
      <c r="H100" s="24"/>
    </row>
    <row r="101" spans="1:8">
      <c r="A101" s="23"/>
      <c r="B101" s="24"/>
      <c r="C101" s="24"/>
      <c r="D101" s="24"/>
      <c r="E101" s="24"/>
      <c r="F101" s="24"/>
      <c r="G101" s="24"/>
      <c r="H101" s="24"/>
    </row>
    <row r="102" spans="1:8">
      <c r="A102" s="23"/>
      <c r="B102" s="24"/>
      <c r="C102" s="24"/>
      <c r="D102" s="24"/>
      <c r="E102" s="24"/>
      <c r="F102" s="24"/>
      <c r="G102" s="24"/>
      <c r="H102" s="24"/>
    </row>
    <row r="103" spans="1:8">
      <c r="A103" s="23"/>
      <c r="B103" s="24"/>
      <c r="C103" s="24"/>
      <c r="D103" s="24"/>
      <c r="E103" s="24"/>
      <c r="F103" s="24"/>
      <c r="G103" s="24"/>
      <c r="H103" s="24"/>
    </row>
    <row r="104" spans="1:8">
      <c r="A104" s="23"/>
      <c r="B104" s="24"/>
      <c r="C104" s="24"/>
      <c r="D104" s="24"/>
      <c r="E104" s="24"/>
      <c r="F104" s="24"/>
      <c r="G104" s="24"/>
      <c r="H104" s="24"/>
    </row>
    <row r="105" spans="1:8">
      <c r="A105" s="23"/>
      <c r="B105" s="24"/>
      <c r="C105" s="24"/>
      <c r="D105" s="24"/>
      <c r="E105" s="24"/>
      <c r="F105" s="24"/>
      <c r="G105" s="24"/>
      <c r="H105" s="24"/>
    </row>
    <row r="106" spans="1:8">
      <c r="A106" s="23"/>
      <c r="B106" s="24"/>
      <c r="C106" s="24"/>
      <c r="D106" s="24"/>
      <c r="E106" s="24"/>
      <c r="F106" s="24"/>
      <c r="G106" s="24"/>
      <c r="H106" s="24"/>
    </row>
    <row r="107" spans="1:8">
      <c r="A107" s="23"/>
      <c r="B107" s="24"/>
      <c r="C107" s="24"/>
      <c r="D107" s="24"/>
      <c r="E107" s="24"/>
      <c r="F107" s="24"/>
      <c r="G107" s="24"/>
      <c r="H107" s="24"/>
    </row>
    <row r="108" spans="1:8">
      <c r="A108" s="23"/>
      <c r="B108" s="24"/>
      <c r="C108" s="24"/>
      <c r="D108" s="24"/>
      <c r="E108" s="24"/>
      <c r="F108" s="24"/>
      <c r="G108" s="24"/>
      <c r="H108" s="24"/>
    </row>
    <row r="109" spans="1:8">
      <c r="A109" s="23"/>
      <c r="B109" s="24"/>
      <c r="C109" s="24"/>
      <c r="D109" s="24"/>
      <c r="E109" s="24"/>
      <c r="F109" s="24"/>
      <c r="G109" s="24"/>
      <c r="H109" s="24"/>
    </row>
    <row r="110" spans="1:8">
      <c r="A110" s="23"/>
      <c r="B110" s="24"/>
      <c r="C110" s="24"/>
      <c r="D110" s="24"/>
      <c r="E110" s="24"/>
      <c r="F110" s="24"/>
      <c r="G110" s="24"/>
      <c r="H110" s="24"/>
    </row>
    <row r="111" spans="1:8">
      <c r="A111" s="23"/>
      <c r="B111" s="24"/>
      <c r="C111" s="24"/>
      <c r="D111" s="24"/>
      <c r="E111" s="24"/>
      <c r="F111" s="24"/>
      <c r="G111" s="24"/>
      <c r="H111" s="24"/>
    </row>
    <row r="112" spans="1:8">
      <c r="A112" s="23"/>
      <c r="B112" s="24"/>
      <c r="C112" s="24"/>
      <c r="D112" s="24"/>
      <c r="E112" s="24"/>
      <c r="F112" s="24"/>
      <c r="G112" s="24"/>
      <c r="H112" s="24"/>
    </row>
    <row r="113" spans="1:8">
      <c r="A113" s="23"/>
      <c r="B113" s="24"/>
      <c r="C113" s="24"/>
      <c r="D113" s="24"/>
      <c r="E113" s="24"/>
      <c r="F113" s="24"/>
      <c r="G113" s="24"/>
      <c r="H113" s="24"/>
    </row>
    <row r="114" spans="1:8">
      <c r="A114" s="23"/>
      <c r="B114" s="24"/>
      <c r="C114" s="24"/>
      <c r="D114" s="24"/>
      <c r="E114" s="24"/>
      <c r="F114" s="24"/>
      <c r="G114" s="24"/>
      <c r="H114" s="24"/>
    </row>
    <row r="115" spans="1:8">
      <c r="A115" s="23"/>
      <c r="B115" s="24"/>
      <c r="C115" s="24"/>
      <c r="D115" s="24"/>
      <c r="E115" s="24"/>
      <c r="F115" s="24"/>
      <c r="G115" s="24"/>
      <c r="H115" s="24"/>
    </row>
    <row r="116" spans="1:8">
      <c r="A116" s="23"/>
      <c r="B116" s="24"/>
      <c r="C116" s="24"/>
      <c r="D116" s="24"/>
      <c r="E116" s="24"/>
      <c r="F116" s="24"/>
      <c r="G116" s="24"/>
      <c r="H116" s="24"/>
    </row>
    <row r="117" spans="1:8">
      <c r="A117" s="23"/>
      <c r="B117" s="24"/>
      <c r="C117" s="24"/>
      <c r="D117" s="24"/>
      <c r="E117" s="24"/>
      <c r="F117" s="24"/>
      <c r="G117" s="24"/>
      <c r="H117" s="24"/>
    </row>
    <row r="118" spans="1:8">
      <c r="A118" s="23"/>
      <c r="B118" s="24"/>
      <c r="C118" s="24"/>
      <c r="D118" s="24"/>
      <c r="E118" s="24"/>
      <c r="F118" s="24"/>
      <c r="G118" s="24"/>
      <c r="H118" s="24"/>
    </row>
    <row r="119" spans="1:8">
      <c r="A119" s="23"/>
      <c r="B119" s="24"/>
      <c r="C119" s="24"/>
      <c r="D119" s="24"/>
      <c r="E119" s="24"/>
      <c r="F119" s="24"/>
      <c r="G119" s="24"/>
      <c r="H119" s="24"/>
    </row>
    <row r="120" spans="1:8">
      <c r="A120" s="23"/>
      <c r="B120" s="24"/>
      <c r="C120" s="24"/>
      <c r="D120" s="24"/>
      <c r="E120" s="24"/>
      <c r="F120" s="24"/>
      <c r="G120" s="24"/>
      <c r="H120" s="24"/>
    </row>
    <row r="121" spans="1:8">
      <c r="A121" s="23"/>
      <c r="B121" s="24"/>
      <c r="C121" s="24"/>
      <c r="D121" s="24"/>
      <c r="E121" s="24"/>
      <c r="F121" s="24"/>
      <c r="G121" s="24"/>
      <c r="H121" s="24"/>
    </row>
    <row r="122" spans="1:8">
      <c r="A122" s="23"/>
      <c r="B122" s="24"/>
      <c r="C122" s="24"/>
      <c r="D122" s="24"/>
      <c r="E122" s="24"/>
      <c r="F122" s="24"/>
      <c r="G122" s="24"/>
      <c r="H122" s="24"/>
    </row>
    <row r="123" spans="1:8">
      <c r="A123" s="25"/>
      <c r="B123" s="26"/>
      <c r="C123" s="27"/>
      <c r="D123" s="27"/>
      <c r="E123" s="26"/>
      <c r="F123" s="27"/>
      <c r="G123" s="27"/>
      <c r="H123" s="27"/>
    </row>
  </sheetData>
  <pageMargins left="0.7" right="0.7" top="0.78740157499999996" bottom="0.78740157499999996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Makro1</vt:lpstr>
      <vt:lpstr>Demicannon</vt:lpstr>
      <vt:lpstr>Badminton</vt:lpstr>
      <vt:lpstr>alfa</vt:lpstr>
      <vt:lpstr>b</vt:lpstr>
      <vt:lpstr>dt</vt:lpstr>
      <vt:lpstr>g</vt:lpstr>
      <vt:lpstr>m</vt:lpstr>
      <vt:lpstr>v0</vt:lpstr>
    </vt:vector>
  </TitlesOfParts>
  <Manager>Dr.Paech</Manager>
  <Company>TSS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Dr.Paech</dc:creator>
  <cp:lastModifiedBy>Dr. Paech</cp:lastModifiedBy>
  <cp:lastPrinted>2010-02-02T08:07:27Z</cp:lastPrinted>
  <dcterms:created xsi:type="dcterms:W3CDTF">2003-11-05T16:51:00Z</dcterms:created>
  <dcterms:modified xsi:type="dcterms:W3CDTF">2013-04-22T16:27:53Z</dcterms:modified>
</cp:coreProperties>
</file>